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E:\Documents\Pine Barons\BOD Business\2019 Board Business\04 April\Singing Valentines Comparison\"/>
    </mc:Choice>
  </mc:AlternateContent>
  <xr:revisionPtr revIDLastSave="0" documentId="13_ncr:1_{9C70A196-1796-42CF-8B08-56F3EDC64BD2}" xr6:coauthVersionLast="43" xr6:coauthVersionMax="43" xr10:uidLastSave="{00000000-0000-0000-0000-000000000000}"/>
  <bookViews>
    <workbookView xWindow="390" yWindow="390" windowWidth="19125" windowHeight="10320" xr2:uid="{00000000-000D-0000-FFFF-FFFF00000000}"/>
  </bookViews>
  <sheets>
    <sheet name="Sheet1" sheetId="1" r:id="rId1"/>
    <sheet name="Sheet2" sheetId="2" r:id="rId2"/>
  </sheets>
  <definedNames>
    <definedName name="_xlnm._FilterDatabase" localSheetId="0" hidden="1">Sheet1!$J$1:$J$386</definedName>
    <definedName name="_xlnm.Print_Area" localSheetId="0">Sheet1!$A$1:$AQ$139</definedName>
    <definedName name="_xlnm.Print_Titles" localSheetId="0">Sheet1!$S:$S,Sheet1!$1:$2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20" i="1" l="1"/>
  <c r="P119" i="1"/>
  <c r="P118" i="1"/>
  <c r="P117" i="1"/>
  <c r="P116" i="1"/>
  <c r="P115" i="1"/>
  <c r="P114" i="1"/>
  <c r="P111" i="1"/>
  <c r="P110" i="1"/>
  <c r="P109" i="1"/>
  <c r="P112" i="1" s="1"/>
  <c r="P113" i="1" l="1"/>
  <c r="O4" i="1"/>
  <c r="N4" i="1"/>
  <c r="P121" i="1" l="1"/>
  <c r="C26" i="2"/>
  <c r="J112" i="1" l="1"/>
  <c r="J111" i="1"/>
  <c r="J110" i="1"/>
  <c r="J109" i="1"/>
  <c r="O107" i="1"/>
  <c r="N107" i="1"/>
  <c r="C18" i="2" s="1"/>
  <c r="L112" i="1" l="1"/>
  <c r="L111" i="1"/>
  <c r="L110" i="1"/>
  <c r="L109" i="1"/>
  <c r="L113" i="1" l="1"/>
  <c r="N114" i="1"/>
  <c r="N113" i="1"/>
  <c r="N112" i="1"/>
  <c r="N111" i="1"/>
  <c r="N110" i="1"/>
  <c r="N109" i="1"/>
  <c r="C32" i="2" l="1"/>
  <c r="C20" i="2"/>
  <c r="C36" i="2" s="1"/>
  <c r="C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OS Jones</author>
  </authors>
  <commentList>
    <comment ref="E28" authorId="0" shapeId="0" xr:uid="{00000000-0006-0000-0000-000001000000}">
      <text>
        <r>
          <rPr>
            <b/>
            <sz val="9"/>
            <color indexed="81"/>
            <rFont val="Tahoma"/>
            <family val="2"/>
          </rPr>
          <t>Richard OS Jones:</t>
        </r>
        <r>
          <rPr>
            <sz val="9"/>
            <color indexed="81"/>
            <rFont val="Tahoma"/>
            <family val="2"/>
          </rPr>
          <t xml:space="preserve">
</t>
        </r>
      </text>
    </comment>
  </commentList>
</comments>
</file>

<file path=xl/sharedStrings.xml><?xml version="1.0" encoding="utf-8"?>
<sst xmlns="http://schemas.openxmlformats.org/spreadsheetml/2006/main" count="582" uniqueCount="412">
  <si>
    <t xml:space="preserve">    RECIPIENT</t>
  </si>
  <si>
    <t xml:space="preserve">   FROM</t>
  </si>
  <si>
    <t xml:space="preserve">        ADDRESS</t>
  </si>
  <si>
    <t>WINDOW</t>
  </si>
  <si>
    <t>PREF.TIME</t>
  </si>
  <si>
    <t xml:space="preserve">  PHONE NO.</t>
  </si>
  <si>
    <t>PAYMENT</t>
  </si>
  <si>
    <t xml:space="preserve">    DIRECTIONS</t>
  </si>
  <si>
    <t xml:space="preserve">  QUARTET ASSIGNED</t>
  </si>
  <si>
    <t>Yes</t>
  </si>
  <si>
    <t xml:space="preserve"> </t>
  </si>
  <si>
    <t>9-</t>
  </si>
  <si>
    <t>10-</t>
  </si>
  <si>
    <t>11-</t>
  </si>
  <si>
    <t>12-</t>
  </si>
  <si>
    <t>1-</t>
  </si>
  <si>
    <t>2-</t>
  </si>
  <si>
    <t>3-</t>
  </si>
  <si>
    <t>4-</t>
  </si>
  <si>
    <t>5-</t>
  </si>
  <si>
    <t>6-</t>
  </si>
  <si>
    <t>7-</t>
  </si>
  <si>
    <t>8--</t>
  </si>
  <si>
    <t>8-</t>
  </si>
  <si>
    <t>X</t>
  </si>
  <si>
    <t>k</t>
  </si>
  <si>
    <t>Friday</t>
  </si>
  <si>
    <t xml:space="preserve">    Job Number</t>
  </si>
  <si>
    <t>Card Phrase</t>
  </si>
  <si>
    <t>Candy Contact</t>
  </si>
  <si>
    <t>Bryn Mawr, Chapter</t>
  </si>
  <si>
    <t>717-733-2340</t>
  </si>
  <si>
    <t>Date</t>
  </si>
  <si>
    <t xml:space="preserve">Thursday </t>
  </si>
  <si>
    <t>Saturday</t>
  </si>
  <si>
    <t>Referral Source</t>
  </si>
  <si>
    <t>Date of Contact</t>
  </si>
  <si>
    <t>Here Comes Treble Jeff Hudson (609)605-3102</t>
  </si>
  <si>
    <t>Probable Cause
Bruce, 856-266-6280</t>
  </si>
  <si>
    <t>Brad Thayer</t>
  </si>
  <si>
    <t>Bass</t>
  </si>
  <si>
    <t>Extra Singers</t>
  </si>
  <si>
    <t>Friday 2/13</t>
  </si>
  <si>
    <t>Saturday 2/14</t>
  </si>
  <si>
    <t>Sunday 2/15</t>
  </si>
  <si>
    <t>Randy Deger</t>
  </si>
  <si>
    <t>Tenor</t>
  </si>
  <si>
    <t>Recipient's Nickname</t>
  </si>
  <si>
    <t>Joel Schwartz</t>
  </si>
  <si>
    <t>Lead</t>
  </si>
  <si>
    <t>Al Evans</t>
  </si>
  <si>
    <t>Bud Miller</t>
  </si>
  <si>
    <t>Bass, Bari</t>
  </si>
  <si>
    <t>jIm Grifin</t>
  </si>
  <si>
    <t>bari</t>
  </si>
  <si>
    <t>no</t>
  </si>
  <si>
    <t>paid with check mailed to Bryn Mawr Treasurer</t>
  </si>
  <si>
    <t>fee to Paypal</t>
  </si>
  <si>
    <t>Pine Barons portion</t>
  </si>
  <si>
    <t>Candy box order</t>
  </si>
  <si>
    <t>Qty</t>
  </si>
  <si>
    <t>per item const</t>
  </si>
  <si>
    <t>Grand total</t>
  </si>
  <si>
    <t>Flowers from Whole Foods</t>
  </si>
  <si>
    <t>Ad Expenses</t>
  </si>
  <si>
    <t>business cards</t>
  </si>
  <si>
    <t>flyers</t>
  </si>
  <si>
    <t>posters</t>
  </si>
  <si>
    <t>print media</t>
  </si>
  <si>
    <t>electronic media</t>
  </si>
  <si>
    <t>Quartet Expenses</t>
  </si>
  <si>
    <t>Mileage</t>
  </si>
  <si>
    <t>@$0.27/mile</t>
  </si>
  <si>
    <t>Fuel</t>
  </si>
  <si>
    <t>Other</t>
  </si>
  <si>
    <t>Friday 2/12</t>
  </si>
  <si>
    <t>Saturday 2/13</t>
  </si>
  <si>
    <t>Sunday 2/14</t>
  </si>
  <si>
    <t>BYOB
Ron Cappuccio (609) 605-2202</t>
  </si>
  <si>
    <t>609-871-6388</t>
  </si>
  <si>
    <t>Nita Riley</t>
  </si>
  <si>
    <t>Michiko Hershberger</t>
  </si>
  <si>
    <t>Terry &amp; Jim H.</t>
  </si>
  <si>
    <t>25 Torrington Lane
Willingboro, NJ 08046</t>
  </si>
  <si>
    <t xml:space="preserve">Happy Valentine's Day,
Love Terry &amp; Jim </t>
  </si>
  <si>
    <t>Job #1</t>
  </si>
  <si>
    <t>Melissa Adams</t>
  </si>
  <si>
    <t>9-11am</t>
  </si>
  <si>
    <t>Melissa</t>
  </si>
  <si>
    <t>flyer from member</t>
  </si>
  <si>
    <t>3GM</t>
  </si>
  <si>
    <t>PC</t>
  </si>
  <si>
    <t>boyd.adams@xlcatlin.com</t>
  </si>
  <si>
    <t>(302) - 588 - 7330</t>
  </si>
  <si>
    <t>mail</t>
  </si>
  <si>
    <t>A Singing Valentine Just For You!! Love, your honey B... XOXO</t>
  </si>
  <si>
    <t>Job #2</t>
  </si>
  <si>
    <t>Herschberger</t>
  </si>
  <si>
    <t>We will have my mother MIDGE and mother in law NITA (pronounced neeta) here. We will be ordering one telegram for each, so a total of 2 roses, two cards, two boxes of candy, 4 tix, 4 songs. Giving the explanation so when you see another order for the same address and time you will not think it is a mistake. Midge is a young 85 years old., Nita is 81</t>
  </si>
  <si>
    <t>2-4pm</t>
  </si>
  <si>
    <t>after or at 3pm</t>
  </si>
  <si>
    <t>First Presbyterian Church - Pre-School 20 Kings Highway East Haddonfield, NJ 08033</t>
  </si>
  <si>
    <t>Enter on the Masonic Hall side, go to office for excort to classroom, which is in back of church.</t>
  </si>
  <si>
    <t>Patrick Davies</t>
  </si>
  <si>
    <t>Hailey Cadigan</t>
  </si>
  <si>
    <t>23 Peak Place 
Sewell, New Jersey 08080
United States</t>
  </si>
  <si>
    <t>Sunday, February 14th</t>
  </si>
  <si>
    <t>Love Pat</t>
  </si>
  <si>
    <t>Flyer</t>
  </si>
  <si>
    <t>(856) - 689 - 2141</t>
  </si>
  <si>
    <t>Hail Bail</t>
  </si>
  <si>
    <t>7 PM to 9 PM</t>
  </si>
  <si>
    <t>Father's Home
Ask for Hailey, Knock real Hard! Doorbell is Broken.
Can they do anything from the Beatles?</t>
  </si>
  <si>
    <t>Pat Davies</t>
  </si>
  <si>
    <t>Job #3(#4)</t>
  </si>
  <si>
    <t>Drew Bambrick</t>
  </si>
  <si>
    <t>Same as #3</t>
  </si>
  <si>
    <t>(551) - 556 - 3197</t>
  </si>
  <si>
    <t>Sara Bambrick</t>
  </si>
  <si>
    <t>Sara (sounds like Laura with an S)</t>
  </si>
  <si>
    <t>15 Cooper Run Drive 
Cherry Hill, NJ 08003
United States</t>
  </si>
  <si>
    <t>9 AM to 11 AM</t>
  </si>
  <si>
    <t>Love, Drewbie</t>
  </si>
  <si>
    <t>Home
Have brunch on Sunday so if you can't do 10AM earlier would be preferable. Just give me a heads up on my cell phone when you have the arrival time. Thank you!!!!</t>
  </si>
  <si>
    <t>Posh at the Ritz Poster</t>
  </si>
  <si>
    <t>Job #5</t>
  </si>
  <si>
    <t>Bambrick</t>
  </si>
  <si>
    <t>Cherry Hill</t>
  </si>
  <si>
    <t>HCT</t>
  </si>
  <si>
    <t>Singing Valentines 2016</t>
  </si>
  <si>
    <t>Jeff Porter</t>
  </si>
  <si>
    <t>bambrick37@hotmail.com</t>
  </si>
  <si>
    <t>ampman.davies@gmail.com</t>
  </si>
  <si>
    <t>Frank Nicolai</t>
  </si>
  <si>
    <t>Frank</t>
  </si>
  <si>
    <t>Dawn Nicolai</t>
  </si>
  <si>
    <t>525 Fordham Ave 
Burlington, NJ 08016
United States</t>
  </si>
  <si>
    <t>Friday, February 12th</t>
  </si>
  <si>
    <t>6 PM to 8 PM</t>
  </si>
  <si>
    <t>(609) - 760 - 5673</t>
  </si>
  <si>
    <t>Mail Check to Pine Barons</t>
  </si>
  <si>
    <t>Home</t>
  </si>
  <si>
    <t>After 37 years, we're still going strong! Love, Dawn</t>
  </si>
  <si>
    <t>fnicolai@comcast.net</t>
  </si>
  <si>
    <t>Joanne</t>
  </si>
  <si>
    <t>Ron McCullough</t>
  </si>
  <si>
    <t>205 New Freedom Road
Southampton,NJ</t>
  </si>
  <si>
    <t>2pm - 4pm</t>
  </si>
  <si>
    <t>609-760-0216</t>
  </si>
  <si>
    <t>COD</t>
  </si>
  <si>
    <t>From your Loving Husband, Ron</t>
  </si>
  <si>
    <t>home
Call before arrival, 1/2hr</t>
  </si>
  <si>
    <t>Job #7</t>
  </si>
  <si>
    <t>McCullough</t>
  </si>
  <si>
    <t>Margret</t>
  </si>
  <si>
    <t>Joanne &amp; Janet (Hefler)</t>
  </si>
  <si>
    <t>joloaulicino@comcast.net</t>
  </si>
  <si>
    <t>9am - 11am</t>
  </si>
  <si>
    <t>609-320-6362</t>
  </si>
  <si>
    <t>Job #6</t>
  </si>
  <si>
    <t>Nicolai</t>
  </si>
  <si>
    <t>Sunday, Feb14</t>
  </si>
  <si>
    <t>#8</t>
  </si>
  <si>
    <t>Fresh Air
Jim Dodd, (856) 380-1624
Pete Whitman, 609-670-0443</t>
  </si>
  <si>
    <t>sheryl lockley</t>
  </si>
  <si>
    <t>182lockley@comcast.net</t>
  </si>
  <si>
    <t>(609) - 560 - 5354</t>
  </si>
  <si>
    <t>robert lockley</t>
  </si>
  <si>
    <t>rusty</t>
  </si>
  <si>
    <t>182 e country club dr 
westampton, new jersey 08060
United States</t>
  </si>
  <si>
    <t>Noon to 2 PM</t>
  </si>
  <si>
    <t>I love you, Little Honey; lets make more memories!!! Always, Sheryl</t>
  </si>
  <si>
    <t>It was a pleasure speaking with you, Rich and Rose. Please send your most melodious quartet! I'm leaning towards a Beatles tune and a traditional barbershop love song. Please call me at (609) 560-5354 10 minutes prior to arrival.</t>
  </si>
  <si>
    <t>Ron McCullough
ronmccullough@comcast.net</t>
  </si>
  <si>
    <t>18 East Oak St.
Moorestown, NJ</t>
  </si>
  <si>
    <t>Bev Scollay</t>
  </si>
  <si>
    <t>Bev</t>
  </si>
  <si>
    <t>Jim Scollay</t>
  </si>
  <si>
    <t>Jim Scollay
jimdolphin@comcast.net</t>
  </si>
  <si>
    <t xml:space="preserve"> 1 Hartford Road St. Peters Episcopal Church
Medford, NJ 08053
United States</t>
  </si>
  <si>
    <t>Saturday, February 13th</t>
  </si>
  <si>
    <t>5 PM to 7 PM</t>
  </si>
  <si>
    <t>(609) - 238 - 9442</t>
  </si>
  <si>
    <t>We will be singing during a Pasta Dinner. Ideal time is around 6:30pm....(need to confirm)</t>
  </si>
  <si>
    <t>Love Jim and the Pine Barons</t>
  </si>
  <si>
    <t>Member</t>
  </si>
  <si>
    <t>#10</t>
  </si>
  <si>
    <t>Linda McGrail</t>
  </si>
  <si>
    <t>Linda, Marcy, Sabrina</t>
  </si>
  <si>
    <t>jimdolphin@comcast.net</t>
  </si>
  <si>
    <t>503 Massachusetts Ave 
Browns Mills, n 08015
United States</t>
  </si>
  <si>
    <t>2 PM to 4 PM</t>
  </si>
  <si>
    <t>Home
 Can not before 12pm.
We have some flexibility with time. Address is 2 miles East of Route 70/72 circle. need extra travel time between gigs.
We will also be singing to Marcy and baby Sabrina…</t>
  </si>
  <si>
    <t>Love, Jim</t>
  </si>
  <si>
    <t>#11</t>
  </si>
  <si>
    <t>Happy Valentine's Day to the sweetest, littlest, 94 Year old mother with the boggest heart in the whole world.</t>
  </si>
  <si>
    <t>John C sub Bass</t>
  </si>
  <si>
    <t>Sing O You Beautiful Doll?</t>
  </si>
  <si>
    <t>Dawn</t>
  </si>
  <si>
    <t>Kathleen Heinick
Brianna328@aol.com</t>
  </si>
  <si>
    <t>(856) - 983 - 2375</t>
  </si>
  <si>
    <t>Margaret McGuigan</t>
  </si>
  <si>
    <t>Peg</t>
  </si>
  <si>
    <t>Wiley Retirement Home
 Rm. 36-1 99 E. Main St.
Marlton, NJ 08053
United States</t>
  </si>
  <si>
    <t>11 AM to 1 PM</t>
  </si>
  <si>
    <t>Love you Mom, Bill and Kathleen</t>
  </si>
  <si>
    <t>nursing home -see instructions below
Go in entrance at the traffic light on Main St., park in first parking lot. Rm. 36-1</t>
  </si>
  <si>
    <t>John Siekierka</t>
  </si>
  <si>
    <t>John</t>
  </si>
  <si>
    <t>Suzanne Siekierka</t>
  </si>
  <si>
    <t>Mt. Laurel Urgent Care,
3131 Rt 38
Mt. Laurel, NJ 08054</t>
  </si>
  <si>
    <t>9-11pm</t>
  </si>
  <si>
    <t>(215)801-2639</t>
  </si>
  <si>
    <t>Happy Valentine;s Day Sweetie</t>
  </si>
  <si>
    <t>ask in lobby of care center
package w/o show tickets
Price is $50 (quoted in Yardley Voice)</t>
  </si>
  <si>
    <t>#14 Mt.Laurel</t>
  </si>
  <si>
    <t>James D'Amico</t>
  </si>
  <si>
    <t>Roland, Connie Limosnero</t>
  </si>
  <si>
    <t xml:space="preserve"> 141 Ashley Drive 
Franklinville, NJ 08322
United States</t>
  </si>
  <si>
    <t>Rowena D'Amico</t>
  </si>
  <si>
    <t>(609) - 970 - 5349</t>
  </si>
  <si>
    <t>Cash on Delivery</t>
  </si>
  <si>
    <t xml:space="preserve"> Husband, and parents visiting from Texas.
extra card, roses, no extra candy, only two show tickets.</t>
  </si>
  <si>
    <t xml:space="preserve">card in radiation oncology dept
</t>
  </si>
  <si>
    <t>Willingboro</t>
  </si>
  <si>
    <t>#9
Moorestown</t>
  </si>
  <si>
    <t>Haddonfield</t>
  </si>
  <si>
    <t>Brown"s Mills</t>
  </si>
  <si>
    <t>Medford</t>
  </si>
  <si>
    <t>Westampton</t>
  </si>
  <si>
    <t>Burlington</t>
  </si>
  <si>
    <t>Southampton</t>
  </si>
  <si>
    <t>FA</t>
  </si>
  <si>
    <t>BYOB</t>
  </si>
  <si>
    <t>JFT</t>
  </si>
  <si>
    <t>John Kearney
 johnbkearney@gmail.com</t>
  </si>
  <si>
    <t>Ann Kearney</t>
  </si>
  <si>
    <t>Ann</t>
  </si>
  <si>
    <t xml:space="preserve"> 114 Warfield Road 
Cherry Hill, NJ 08034
United States</t>
  </si>
  <si>
    <t>(609) - 502 - 2190</t>
  </si>
  <si>
    <t>home</t>
  </si>
  <si>
    <t xml:space="preserve">poster in joe mcelroy's shop
</t>
  </si>
  <si>
    <t>#16 Cherry Hill</t>
  </si>
  <si>
    <t>Boyd Adams
424 King's Hwy East
Haddonfield, NJ 08033-1207</t>
  </si>
  <si>
    <t>Sarina Hoell</t>
  </si>
  <si>
    <t>Sarina</t>
  </si>
  <si>
    <t>John McGrath</t>
  </si>
  <si>
    <t>13 Prince William Ct 
Marlton, NJ 08053
United States</t>
  </si>
  <si>
    <t>Just For Today</t>
  </si>
  <si>
    <t>Thursday 2/11</t>
  </si>
  <si>
    <t>(609) - 320 - 1258
bad number</t>
  </si>
  <si>
    <t>Steve Kunke</t>
  </si>
  <si>
    <t>Camella Kumke</t>
  </si>
  <si>
    <t>Bee bear</t>
  </si>
  <si>
    <t>Aldi Grocery Store 3105 Rt 38
Mt. Laurel, NJ 08054
United States</t>
  </si>
  <si>
    <t>4 PM to 6 PM</t>
  </si>
  <si>
    <t>(609) - 880 - 3885</t>
  </si>
  <si>
    <t>Cash to Richard</t>
  </si>
  <si>
    <t>Camella works in the store</t>
  </si>
  <si>
    <t>I love you, Steve</t>
  </si>
  <si>
    <t>Poster, Richard Jones</t>
  </si>
  <si>
    <t>#21</t>
  </si>
  <si>
    <t>Aldi, Mt. Laurel</t>
  </si>
  <si>
    <t>Steve Sweeney
 RPMHVAC@AOL.COM</t>
  </si>
  <si>
    <t>Sherry Sweeney</t>
  </si>
  <si>
    <t>Bounce</t>
  </si>
  <si>
    <t>R.P.M. Heating &amp; A.C 17 Cooper Ave
Marlton, NJ 08053
United States</t>
  </si>
  <si>
    <t>Thursday, Feb 11th</t>
  </si>
  <si>
    <t>(609) - 304 - 1064</t>
  </si>
  <si>
    <t>business office</t>
  </si>
  <si>
    <t>Love,Steve</t>
  </si>
  <si>
    <t>#20 Marlton</t>
  </si>
  <si>
    <t>Sheri Lapinson</t>
  </si>
  <si>
    <t>Sheri</t>
  </si>
  <si>
    <t>Neil Lapinson
cleaning99@hotmail.com</t>
  </si>
  <si>
    <t>(856) - 428 - 1044</t>
  </si>
  <si>
    <t>business</t>
  </si>
  <si>
    <t>#19 Cherry Hill</t>
  </si>
  <si>
    <t>Dearest James,
Loving you was only the second best thing in my life...meeting you 27 years ago was my first!! Happy Valentine's Day!!
With all my heart,
Rowena oxox
Dearest Mom and Dad,
Thank you for all your love and support ALWAYS! You two are the BEST parents! Happy Valentine's Day!!
Love always,
Rowena oxox</t>
  </si>
  <si>
    <t>Same as #15
Sender entered card phrase on new form</t>
  </si>
  <si>
    <t>Saturday, Feb 13</t>
  </si>
  <si>
    <t>Julie Levy</t>
  </si>
  <si>
    <t>Dr. Michael Levy</t>
  </si>
  <si>
    <t>Michael</t>
  </si>
  <si>
    <t>807 Haddon Ave 
Haddonfield, NJ 08033
United States</t>
  </si>
  <si>
    <t>(856) - 419 - 5646</t>
  </si>
  <si>
    <t>Gift from Auction</t>
  </si>
  <si>
    <t xml:space="preserve">Job is from the CHH East auction. No Payment required.
</t>
  </si>
  <si>
    <t>Love, Julie</t>
  </si>
  <si>
    <t>CHH East Auction prize</t>
  </si>
  <si>
    <t>#22 Haddonfield</t>
  </si>
  <si>
    <t>Thursday</t>
  </si>
  <si>
    <t>Sunday</t>
  </si>
  <si>
    <t>Friday, 2/12</t>
  </si>
  <si>
    <t>Thursday, 2/11</t>
  </si>
  <si>
    <t>total</t>
  </si>
  <si>
    <t>Sunday, Feb 14</t>
  </si>
  <si>
    <t>Whole Foods</t>
  </si>
  <si>
    <t>Marlton</t>
  </si>
  <si>
    <t>3:00pm</t>
  </si>
  <si>
    <t>2pm -4pm</t>
  </si>
  <si>
    <t>Love, John</t>
  </si>
  <si>
    <t>Sweetheart, Love, John</t>
  </si>
  <si>
    <t>Love, Neil</t>
  </si>
  <si>
    <t>9:30am</t>
  </si>
  <si>
    <t>Same as #20</t>
  </si>
  <si>
    <t>#17 Marlton</t>
  </si>
  <si>
    <t>#13 Marlton</t>
  </si>
  <si>
    <t>Heidi</t>
  </si>
  <si>
    <t>Rich Wolff</t>
  </si>
  <si>
    <t>First Methodist Church 704 Garden Street
Haddon Heights, NJ 08035-1840
United States</t>
  </si>
  <si>
    <t>(609) - 413 - 6896</t>
  </si>
  <si>
    <t>Cash to Richard Jones</t>
  </si>
  <si>
    <t>church luncheon</t>
  </si>
  <si>
    <t xml:space="preserve">All My Love, Rich
</t>
  </si>
  <si>
    <t>member</t>
  </si>
  <si>
    <t>Heidi Shirley</t>
  </si>
  <si>
    <t>#23 Heidi</t>
  </si>
  <si>
    <t>Eileen Price</t>
  </si>
  <si>
    <t>Scott Taylor
staylor423@comcast.net</t>
  </si>
  <si>
    <t>1919 Greentree Road 
Cherry Hill, NJ 08003
United States</t>
  </si>
  <si>
    <t xml:space="preserve">Friday, February 12th
</t>
  </si>
  <si>
    <t xml:space="preserve">(610) - 506 - 7897
</t>
  </si>
  <si>
    <t xml:space="preserve">Chiropractor Office (South Jersey Health &amp; Wellness Center)
</t>
  </si>
  <si>
    <t>Sunshine</t>
  </si>
  <si>
    <t>Love always &amp; forever, Scott</t>
  </si>
  <si>
    <t>#24 Eileen</t>
  </si>
  <si>
    <t>Jim Demartini</t>
  </si>
  <si>
    <t>Eddie Salgado</t>
  </si>
  <si>
    <t>509 E. Camden Ave 
Moorestown, NJ 08057
United States
United States</t>
  </si>
  <si>
    <t>White tudor house with red roof. 509 sign under a tree on the street. Cross street is Colonial Ridge</t>
  </si>
  <si>
    <t xml:space="preserve">10 AM to Noon
</t>
  </si>
  <si>
    <t>(856) - 630 - 2115</t>
  </si>
  <si>
    <t>#26 Colleen</t>
  </si>
  <si>
    <t>Colleen Fee</t>
  </si>
  <si>
    <t>Colleen</t>
  </si>
  <si>
    <t>#15 Franklinville</t>
  </si>
  <si>
    <t>Joanie Evans</t>
  </si>
  <si>
    <t>Joanie</t>
  </si>
  <si>
    <t>Al Evans 35 Bear Creek Drive
Mantua, NJ 08051
United States</t>
  </si>
  <si>
    <t>(609) - 706 - 3824</t>
  </si>
  <si>
    <t>Wish you well, Joanie 
Love, The Pine Barons Barbershop Chorus</t>
  </si>
  <si>
    <t>Fox29</t>
  </si>
  <si>
    <t>#27 mantua</t>
  </si>
  <si>
    <t>Kathy Matusheski
kmatusheski@yahoo.com</t>
  </si>
  <si>
    <t>High Risk OB</t>
  </si>
  <si>
    <t>Nurses and staff</t>
  </si>
  <si>
    <t>High Risk OB at Virtua Voorhees 100 Bowman Drive
voorhees, NJ 08043
United States</t>
  </si>
  <si>
    <t>(856) - 247 - 3000</t>
  </si>
  <si>
    <t>Call Kathy from lobby for escort, is a surprise for the unit staff
Tickets go to Kathy, only one box of candy.</t>
  </si>
  <si>
    <t xml:space="preserve"> Love, Kathy</t>
  </si>
  <si>
    <t>#28 Virtua Voorhees</t>
  </si>
  <si>
    <t>Poster</t>
  </si>
  <si>
    <t xml:space="preserve">Finally A Gift (Woman's Store) 2038 Rt 70
Cherry Hill, NJ 08003
United States
</t>
  </si>
  <si>
    <t>Radio Spot</t>
  </si>
  <si>
    <t>Job ?? Cinnaminson</t>
  </si>
  <si>
    <t>Paypal/CC</t>
  </si>
  <si>
    <t>Gratis</t>
  </si>
  <si>
    <t>Maria</t>
  </si>
  <si>
    <t>Maria Moscoso</t>
  </si>
  <si>
    <t>3952 Howland Street 
Philadelphia, PA 19124
United States</t>
  </si>
  <si>
    <t xml:space="preserve">Saturday, February 13th
</t>
  </si>
  <si>
    <t xml:space="preserve">1 PM to 3 PM
</t>
  </si>
  <si>
    <t>Please call or text me at (215) 300-6922 1 hour befor you arrive, thank you!</t>
  </si>
  <si>
    <t>1pm</t>
  </si>
  <si>
    <t>215-300-6922</t>
  </si>
  <si>
    <t>cash</t>
  </si>
  <si>
    <t>Love, From Your Husband Eddie</t>
  </si>
  <si>
    <t>#25 Philadelphia</t>
  </si>
  <si>
    <t>Warminster</t>
  </si>
  <si>
    <t>2pm to 4pm</t>
  </si>
  <si>
    <t>2pm</t>
  </si>
  <si>
    <t>Joel special</t>
  </si>
  <si>
    <t>marlene Becker</t>
  </si>
  <si>
    <t>John Petrillo</t>
  </si>
  <si>
    <t>St. Andrews</t>
  </si>
  <si>
    <t>#29 Warminster</t>
  </si>
  <si>
    <t>THREE GOOD MEN
Joel, 856-428-2482;609-330-7707</t>
  </si>
  <si>
    <t>Sewell</t>
  </si>
  <si>
    <t>Gross receipts</t>
  </si>
  <si>
    <t>Hallmark card stock</t>
  </si>
  <si>
    <t>Net Proceeds</t>
  </si>
  <si>
    <t>mail received</t>
  </si>
  <si>
    <t>Cash on Delivery received</t>
  </si>
  <si>
    <t>COD received</t>
  </si>
  <si>
    <t>Mail Received</t>
  </si>
  <si>
    <t>Mail Check Received</t>
  </si>
  <si>
    <t>COD Received</t>
  </si>
  <si>
    <t>Credit Card / Paypal received</t>
  </si>
  <si>
    <t xml:space="preserve">Credit Card / Paypal Received
</t>
  </si>
  <si>
    <t>Credit Card / Paypal Received</t>
  </si>
  <si>
    <t>CC/Paypal Received</t>
  </si>
  <si>
    <t>CC $120 Received</t>
  </si>
  <si>
    <t xml:space="preserve">Cash </t>
  </si>
  <si>
    <t>COD Dave G. has</t>
  </si>
  <si>
    <t>Radio</t>
  </si>
  <si>
    <t>QT performance</t>
  </si>
  <si>
    <t>ebiz.org</t>
  </si>
  <si>
    <t>repeat customer</t>
  </si>
  <si>
    <t>Facebook</t>
  </si>
  <si>
    <t>social media</t>
  </si>
  <si>
    <t>internet</t>
  </si>
  <si>
    <t>holiday chorus</t>
  </si>
  <si>
    <t>flyer</t>
  </si>
  <si>
    <t>FOX29</t>
  </si>
  <si>
    <t>prize</t>
  </si>
  <si>
    <t>member, Bruce Barker</t>
  </si>
  <si>
    <t>newspaper, Burlington Co. Times</t>
  </si>
  <si>
    <t>newspaper, Yardley Voice referral from BucksMont Squires</t>
  </si>
  <si>
    <t>newspaper, BCT article</t>
  </si>
  <si>
    <t>repeat, Prior SV (many Years ago)</t>
  </si>
  <si>
    <t>newspaper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</si>
</sst>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8" x14ac:knownFonts="1">
    <font>
      <sz val="10"/>
      <name val="Arial"/>
    </font>
    <font>
      <sz val="10"/>
      <name val="Arial"/>
      <family val="2"/>
    </font>
    <font>
      <sz val="8"/>
      <name val="Arial"/>
      <family val="2"/>
    </font>
    <font>
      <b/>
      <sz val="10"/>
      <name val="Arial"/>
      <family val="2"/>
    </font>
    <font>
      <b/>
      <sz val="10"/>
      <color indexed="10"/>
      <name val="Arial"/>
      <family val="2"/>
    </font>
    <font>
      <sz val="10"/>
      <color indexed="10"/>
      <name val="Arial"/>
      <family val="2"/>
    </font>
    <font>
      <b/>
      <sz val="8"/>
      <name val="Arial"/>
      <family val="2"/>
    </font>
    <font>
      <sz val="10"/>
      <name val="Arial"/>
      <family val="2"/>
    </font>
    <font>
      <sz val="10"/>
      <color indexed="53"/>
      <name val="Arial"/>
      <family val="2"/>
    </font>
    <font>
      <sz val="10"/>
      <color indexed="10"/>
      <name val="Arial"/>
      <family val="2"/>
    </font>
    <font>
      <b/>
      <sz val="10"/>
      <color indexed="10"/>
      <name val="Arial"/>
      <family val="2"/>
    </font>
    <font>
      <sz val="12"/>
      <name val="Times New Roman"/>
      <family val="1"/>
    </font>
    <font>
      <sz val="11"/>
      <name val="Times New Roman"/>
      <family val="1"/>
    </font>
    <font>
      <sz val="12"/>
      <color indexed="10"/>
      <name val="Arial"/>
      <family val="2"/>
    </font>
    <font>
      <sz val="12"/>
      <name val="Arial"/>
      <family val="2"/>
    </font>
    <font>
      <u/>
      <sz val="10"/>
      <color theme="10"/>
      <name val="Arial"/>
      <family val="2"/>
    </font>
    <font>
      <strike/>
      <sz val="10"/>
      <name val="Arial"/>
      <family val="2"/>
    </font>
    <font>
      <sz val="9"/>
      <name val="Tahoma"/>
      <family val="2"/>
    </font>
    <font>
      <sz val="11"/>
      <name val="Calibri"/>
      <family val="2"/>
    </font>
    <font>
      <sz val="11"/>
      <name val="Arial"/>
      <family val="2"/>
    </font>
    <font>
      <sz val="11"/>
      <color rgb="FF777777"/>
      <name val="Arial"/>
      <family val="2"/>
    </font>
    <font>
      <b/>
      <sz val="9"/>
      <name val="Tahoma"/>
      <family val="2"/>
    </font>
    <font>
      <b/>
      <sz val="14"/>
      <name val="Tahoma"/>
      <family val="2"/>
    </font>
    <font>
      <sz val="9"/>
      <color indexed="81"/>
      <name val="Tahoma"/>
      <family val="2"/>
    </font>
    <font>
      <b/>
      <sz val="9"/>
      <color indexed="81"/>
      <name val="Tahoma"/>
      <family val="2"/>
    </font>
    <font>
      <sz val="9"/>
      <color rgb="FF000000"/>
      <name val="Tahoma"/>
      <family val="2"/>
    </font>
    <font>
      <sz val="9"/>
      <color rgb="FFFF0000"/>
      <name val="Tahoma"/>
      <family val="2"/>
    </font>
    <font>
      <sz val="8"/>
      <name val="Tahoma"/>
      <family val="2"/>
    </font>
  </fonts>
  <fills count="15">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rgb="FFFF0000"/>
        <bgColor indexed="64"/>
      </patternFill>
    </fill>
    <fill>
      <patternFill patternType="solid">
        <fgColor theme="1" tint="0.499984740745262"/>
        <bgColor indexed="64"/>
      </patternFill>
    </fill>
    <fill>
      <patternFill patternType="solid">
        <fgColor rgb="FF92D050"/>
        <bgColor indexed="64"/>
      </patternFill>
    </fill>
    <fill>
      <patternFill patternType="solid">
        <fgColor rgb="FFF3F7FB"/>
        <bgColor indexed="64"/>
      </patternFill>
    </fill>
    <fill>
      <patternFill patternType="solid">
        <fgColor rgb="FFFDFDFD"/>
        <bgColor indexed="64"/>
      </patternFill>
    </fill>
    <fill>
      <patternFill patternType="solid">
        <fgColor theme="2" tint="-0.249977111117893"/>
        <bgColor indexed="64"/>
      </patternFill>
    </fill>
    <fill>
      <patternFill patternType="solid">
        <fgColor rgb="FFFFFFFF"/>
        <bgColor indexed="64"/>
      </patternFill>
    </fill>
    <fill>
      <patternFill patternType="solid">
        <fgColor rgb="FFFFC000"/>
        <bgColor indexed="64"/>
      </patternFill>
    </fill>
  </fills>
  <borders count="12">
    <border>
      <left/>
      <right/>
      <top/>
      <bottom/>
      <diagonal/>
    </border>
    <border>
      <left style="thin">
        <color auto="1"/>
      </left>
      <right style="thin">
        <color auto="1"/>
      </right>
      <top/>
      <bottom/>
      <diagonal/>
    </border>
    <border>
      <left/>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medium">
        <color rgb="FFDEDEDE"/>
      </bottom>
      <diagonal/>
    </border>
    <border>
      <left/>
      <right style="thin">
        <color auto="1"/>
      </right>
      <top style="thin">
        <color auto="1"/>
      </top>
      <bottom/>
      <diagonal/>
    </border>
    <border>
      <left/>
      <right style="thin">
        <color auto="1"/>
      </right>
      <top/>
      <bottom style="thin">
        <color auto="1"/>
      </bottom>
      <diagonal/>
    </border>
  </borders>
  <cellStyleXfs count="3">
    <xf numFmtId="0" fontId="0" fillId="0" borderId="0"/>
    <xf numFmtId="44" fontId="1" fillId="0" borderId="0" applyFont="0" applyFill="0" applyBorder="0" applyAlignment="0" applyProtection="0"/>
    <xf numFmtId="0" fontId="15" fillId="0" borderId="0" applyNumberFormat="0" applyFill="0" applyBorder="0" applyAlignment="0" applyProtection="0"/>
  </cellStyleXfs>
  <cellXfs count="272">
    <xf numFmtId="0" fontId="0" fillId="0" borderId="0" xfId="0"/>
    <xf numFmtId="0" fontId="3" fillId="0" borderId="0" xfId="0" applyFont="1"/>
    <xf numFmtId="18" fontId="3" fillId="0" borderId="0" xfId="0" applyNumberFormat="1" applyFont="1"/>
    <xf numFmtId="0" fontId="4" fillId="0" borderId="0" xfId="0" applyFont="1"/>
    <xf numFmtId="0" fontId="5" fillId="0" borderId="0" xfId="0" applyFont="1"/>
    <xf numFmtId="44" fontId="3" fillId="0" borderId="0" xfId="1" applyFont="1"/>
    <xf numFmtId="0" fontId="3" fillId="2" borderId="0" xfId="0" applyFont="1" applyFill="1"/>
    <xf numFmtId="0" fontId="0" fillId="2" borderId="0" xfId="0" applyFill="1"/>
    <xf numFmtId="0" fontId="3" fillId="0" borderId="0" xfId="0" applyFont="1" applyFill="1"/>
    <xf numFmtId="0" fontId="0" fillId="0" borderId="0" xfId="0" applyFill="1"/>
    <xf numFmtId="0" fontId="7" fillId="0" borderId="0" xfId="0" applyFont="1"/>
    <xf numFmtId="0" fontId="7" fillId="0" borderId="0" xfId="0" applyFont="1" applyFill="1"/>
    <xf numFmtId="0" fontId="4" fillId="0" borderId="0" xfId="0" applyFont="1" applyFill="1"/>
    <xf numFmtId="0" fontId="3" fillId="3" borderId="0" xfId="0" applyFont="1" applyFill="1"/>
    <xf numFmtId="0" fontId="3" fillId="4" borderId="0" xfId="0" applyFont="1" applyFill="1"/>
    <xf numFmtId="0" fontId="3" fillId="5" borderId="0" xfId="0" applyFont="1" applyFill="1"/>
    <xf numFmtId="0" fontId="3" fillId="6" borderId="0" xfId="0" applyFont="1" applyFill="1"/>
    <xf numFmtId="0" fontId="0" fillId="4" borderId="0" xfId="0" applyFill="1"/>
    <xf numFmtId="0" fontId="4" fillId="4" borderId="0" xfId="0" applyFont="1" applyFill="1"/>
    <xf numFmtId="0" fontId="7" fillId="4" borderId="0" xfId="0" applyFont="1" applyFill="1"/>
    <xf numFmtId="0" fontId="8" fillId="0" borderId="0" xfId="0" applyFont="1" applyFill="1"/>
    <xf numFmtId="16" fontId="3" fillId="0" borderId="0" xfId="0" applyNumberFormat="1" applyFont="1"/>
    <xf numFmtId="0" fontId="9" fillId="0" borderId="0" xfId="0" applyFont="1"/>
    <xf numFmtId="0" fontId="9" fillId="0" borderId="0" xfId="0" applyFont="1" applyFill="1"/>
    <xf numFmtId="20" fontId="3" fillId="0" borderId="0" xfId="0" applyNumberFormat="1" applyFont="1"/>
    <xf numFmtId="0" fontId="7" fillId="0" borderId="0" xfId="0" applyFont="1" applyAlignment="1">
      <alignment wrapText="1"/>
    </xf>
    <xf numFmtId="0" fontId="3" fillId="0" borderId="0" xfId="0" applyFont="1" applyAlignment="1">
      <alignment wrapText="1"/>
    </xf>
    <xf numFmtId="0" fontId="0" fillId="0" borderId="0" xfId="0" applyFill="1" applyAlignment="1">
      <alignment wrapText="1"/>
    </xf>
    <xf numFmtId="0" fontId="0" fillId="2" borderId="0" xfId="0" applyFill="1" applyAlignment="1">
      <alignment wrapText="1"/>
    </xf>
    <xf numFmtId="0" fontId="0" fillId="0" borderId="0" xfId="0" applyAlignment="1">
      <alignment wrapText="1"/>
    </xf>
    <xf numFmtId="0" fontId="13" fillId="0" borderId="0" xfId="0" applyFont="1" applyAlignment="1">
      <alignment horizontal="center"/>
    </xf>
    <xf numFmtId="0" fontId="14" fillId="0" borderId="0" xfId="0" applyFont="1" applyAlignment="1">
      <alignment horizontal="center"/>
    </xf>
    <xf numFmtId="0" fontId="14" fillId="2" borderId="0" xfId="0" applyFont="1" applyFill="1" applyAlignment="1">
      <alignment horizontal="center"/>
    </xf>
    <xf numFmtId="0" fontId="14" fillId="0" borderId="0" xfId="0" applyFont="1" applyFill="1" applyAlignment="1">
      <alignment horizontal="center"/>
    </xf>
    <xf numFmtId="16" fontId="0" fillId="0" borderId="0" xfId="0" applyNumberFormat="1" applyFill="1"/>
    <xf numFmtId="16" fontId="4" fillId="0" borderId="0" xfId="0" applyNumberFormat="1" applyFont="1"/>
    <xf numFmtId="0" fontId="7" fillId="0" borderId="0" xfId="0" applyFont="1" applyAlignment="1"/>
    <xf numFmtId="0" fontId="3" fillId="0" borderId="0" xfId="0" applyFont="1" applyAlignment="1"/>
    <xf numFmtId="0" fontId="14" fillId="7" borderId="0" xfId="0" applyFont="1" applyFill="1" applyAlignment="1">
      <alignment horizontal="center"/>
    </xf>
    <xf numFmtId="16" fontId="3" fillId="0" borderId="0" xfId="0" applyNumberFormat="1" applyFont="1" applyFill="1"/>
    <xf numFmtId="16" fontId="0" fillId="0" borderId="0" xfId="0" applyNumberFormat="1"/>
    <xf numFmtId="0" fontId="4" fillId="0" borderId="0" xfId="0" applyFont="1" applyAlignment="1"/>
    <xf numFmtId="0" fontId="3" fillId="2" borderId="0" xfId="0" applyFont="1" applyFill="1" applyAlignment="1"/>
    <xf numFmtId="0" fontId="6" fillId="0" borderId="0" xfId="0" applyFont="1" applyAlignment="1"/>
    <xf numFmtId="0" fontId="0" fillId="0" borderId="0" xfId="0" applyFill="1" applyAlignment="1"/>
    <xf numFmtId="0" fontId="0" fillId="2" borderId="0" xfId="0" applyFill="1" applyAlignment="1"/>
    <xf numFmtId="0" fontId="3" fillId="0" borderId="0" xfId="0" applyFont="1" applyFill="1" applyAlignment="1"/>
    <xf numFmtId="0" fontId="0" fillId="0" borderId="0" xfId="0" applyAlignment="1"/>
    <xf numFmtId="0" fontId="10" fillId="0" borderId="0" xfId="0" applyFont="1" applyAlignment="1"/>
    <xf numFmtId="44" fontId="3" fillId="0" borderId="0" xfId="1" applyFont="1" applyAlignment="1"/>
    <xf numFmtId="0" fontId="9" fillId="0" borderId="0" xfId="0" applyFont="1" applyAlignment="1"/>
    <xf numFmtId="16" fontId="3" fillId="0" borderId="0" xfId="0" applyNumberFormat="1" applyFont="1" applyAlignment="1"/>
    <xf numFmtId="0" fontId="14" fillId="0" borderId="0" xfId="0" applyFont="1" applyFill="1" applyAlignment="1">
      <alignment horizontal="center" wrapText="1"/>
    </xf>
    <xf numFmtId="16" fontId="0" fillId="0" borderId="0" xfId="0" applyNumberFormat="1" applyAlignment="1">
      <alignment wrapText="1"/>
    </xf>
    <xf numFmtId="0" fontId="5" fillId="0" borderId="0" xfId="0" applyFont="1" applyAlignment="1"/>
    <xf numFmtId="39" fontId="4" fillId="0" borderId="0" xfId="0" applyNumberFormat="1" applyFont="1"/>
    <xf numFmtId="39" fontId="7" fillId="0" borderId="0" xfId="0" applyNumberFormat="1" applyFont="1"/>
    <xf numFmtId="39" fontId="3" fillId="0" borderId="0" xfId="1" applyNumberFormat="1" applyFont="1"/>
    <xf numFmtId="39" fontId="3" fillId="0" borderId="0" xfId="0" applyNumberFormat="1" applyFont="1"/>
    <xf numFmtId="39" fontId="3" fillId="2" borderId="0" xfId="0" applyNumberFormat="1" applyFont="1" applyFill="1"/>
    <xf numFmtId="39" fontId="0" fillId="0" borderId="0" xfId="0" applyNumberFormat="1"/>
    <xf numFmtId="39" fontId="0" fillId="2" borderId="0" xfId="0" applyNumberFormat="1" applyFill="1"/>
    <xf numFmtId="39" fontId="3" fillId="0" borderId="0" xfId="0" applyNumberFormat="1" applyFont="1" applyFill="1"/>
    <xf numFmtId="39" fontId="0" fillId="2" borderId="0" xfId="1" applyNumberFormat="1" applyFont="1" applyFill="1"/>
    <xf numFmtId="39" fontId="3" fillId="0" borderId="0" xfId="1" applyNumberFormat="1" applyFont="1" applyAlignment="1">
      <alignment wrapText="1"/>
    </xf>
    <xf numFmtId="39" fontId="3" fillId="2" borderId="0" xfId="1" applyNumberFormat="1" applyFont="1" applyFill="1"/>
    <xf numFmtId="39" fontId="9" fillId="0" borderId="0" xfId="0" applyNumberFormat="1" applyFont="1"/>
    <xf numFmtId="0" fontId="17" fillId="0" borderId="0" xfId="0" applyFont="1"/>
    <xf numFmtId="0" fontId="3" fillId="8" borderId="0" xfId="0" applyFont="1" applyFill="1"/>
    <xf numFmtId="0" fontId="4" fillId="0" borderId="1" xfId="0" applyFont="1" applyBorder="1"/>
    <xf numFmtId="0" fontId="3" fillId="0" borderId="1" xfId="0" applyFont="1" applyFill="1" applyBorder="1"/>
    <xf numFmtId="0" fontId="0" fillId="0" borderId="1" xfId="0" applyFill="1" applyBorder="1"/>
    <xf numFmtId="0" fontId="0" fillId="0" borderId="1" xfId="0" applyBorder="1"/>
    <xf numFmtId="0" fontId="4" fillId="0" borderId="1" xfId="0" applyFont="1" applyFill="1" applyBorder="1"/>
    <xf numFmtId="0" fontId="0" fillId="2" borderId="1" xfId="0" applyFill="1" applyBorder="1"/>
    <xf numFmtId="0" fontId="3" fillId="0" borderId="1" xfId="0" applyFont="1" applyBorder="1"/>
    <xf numFmtId="0" fontId="0" fillId="0" borderId="1" xfId="0" applyFill="1" applyBorder="1" applyAlignment="1">
      <alignment wrapText="1"/>
    </xf>
    <xf numFmtId="0" fontId="9" fillId="0" borderId="1" xfId="0" applyFont="1" applyFill="1" applyBorder="1"/>
    <xf numFmtId="0" fontId="9" fillId="0" borderId="1" xfId="0" applyFont="1" applyBorder="1"/>
    <xf numFmtId="0" fontId="14" fillId="0" borderId="2" xfId="0" applyFont="1" applyBorder="1" applyAlignment="1">
      <alignment horizontal="center"/>
    </xf>
    <xf numFmtId="0" fontId="11" fillId="0" borderId="2" xfId="0" applyFont="1" applyBorder="1" applyAlignment="1"/>
    <xf numFmtId="0" fontId="12" fillId="0" borderId="2" xfId="0" applyFont="1" applyBorder="1"/>
    <xf numFmtId="0" fontId="11" fillId="0" borderId="2" xfId="0" applyFont="1" applyBorder="1" applyAlignment="1">
      <alignment wrapText="1"/>
    </xf>
    <xf numFmtId="0" fontId="11" fillId="0" borderId="2" xfId="0" applyFont="1" applyBorder="1"/>
    <xf numFmtId="0" fontId="7" fillId="0" borderId="2" xfId="0" applyFont="1" applyBorder="1"/>
    <xf numFmtId="16" fontId="7" fillId="0" borderId="2" xfId="0" applyNumberFormat="1" applyFont="1" applyBorder="1"/>
    <xf numFmtId="0" fontId="14" fillId="0" borderId="0" xfId="0" applyFont="1" applyBorder="1" applyAlignment="1">
      <alignment horizontal="center"/>
    </xf>
    <xf numFmtId="0" fontId="7" fillId="0" borderId="0" xfId="0" applyFont="1" applyBorder="1"/>
    <xf numFmtId="0" fontId="7" fillId="0" borderId="0" xfId="0" applyFont="1" applyBorder="1" applyAlignment="1"/>
    <xf numFmtId="39" fontId="7" fillId="0" borderId="0" xfId="0" applyNumberFormat="1" applyFont="1" applyBorder="1"/>
    <xf numFmtId="0" fontId="13"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xf numFmtId="39" fontId="4" fillId="2" borderId="0" xfId="0" applyNumberFormat="1" applyFont="1" applyFill="1" applyBorder="1"/>
    <xf numFmtId="0" fontId="5" fillId="2" borderId="0" xfId="0" applyFont="1" applyFill="1" applyBorder="1"/>
    <xf numFmtId="0" fontId="17" fillId="0" borderId="0" xfId="0" applyFont="1" applyBorder="1"/>
    <xf numFmtId="0" fontId="3" fillId="0" borderId="0" xfId="0" applyFont="1" applyBorder="1"/>
    <xf numFmtId="0" fontId="3" fillId="0" borderId="0" xfId="0" applyFont="1" applyBorder="1" applyAlignment="1"/>
    <xf numFmtId="18" fontId="3" fillId="0" borderId="0" xfId="0" applyNumberFormat="1" applyFont="1" applyBorder="1"/>
    <xf numFmtId="39" fontId="3" fillId="0" borderId="0" xfId="1" applyNumberFormat="1" applyFont="1" applyBorder="1"/>
    <xf numFmtId="44" fontId="3" fillId="0" borderId="0" xfId="1" applyFont="1" applyBorder="1" applyAlignment="1"/>
    <xf numFmtId="44" fontId="3" fillId="0" borderId="0" xfId="1" applyFont="1" applyBorder="1"/>
    <xf numFmtId="16" fontId="3" fillId="0" borderId="0" xfId="1" applyNumberFormat="1" applyFont="1" applyBorder="1"/>
    <xf numFmtId="0" fontId="0" fillId="0" borderId="0" xfId="0" applyBorder="1"/>
    <xf numFmtId="39" fontId="3" fillId="0" borderId="0" xfId="0" applyNumberFormat="1" applyFont="1" applyBorder="1"/>
    <xf numFmtId="0" fontId="14" fillId="2" borderId="0" xfId="0" applyFont="1" applyFill="1" applyBorder="1" applyAlignment="1">
      <alignment horizontal="center"/>
    </xf>
    <xf numFmtId="0" fontId="3" fillId="2" borderId="0" xfId="0" applyFont="1" applyFill="1" applyBorder="1"/>
    <xf numFmtId="0" fontId="3" fillId="2" borderId="0" xfId="0" applyFont="1" applyFill="1" applyBorder="1" applyAlignment="1"/>
    <xf numFmtId="39" fontId="3" fillId="2" borderId="0" xfId="0" applyNumberFormat="1" applyFont="1" applyFill="1" applyBorder="1"/>
    <xf numFmtId="0" fontId="0" fillId="2" borderId="0" xfId="0" applyFill="1" applyBorder="1"/>
    <xf numFmtId="0" fontId="3" fillId="0" borderId="0" xfId="0" applyFont="1" applyBorder="1" applyAlignment="1">
      <alignment wrapText="1"/>
    </xf>
    <xf numFmtId="16" fontId="3" fillId="0" borderId="0" xfId="0" applyNumberFormat="1" applyFont="1" applyBorder="1"/>
    <xf numFmtId="0" fontId="3" fillId="0" borderId="2" xfId="0" applyFont="1" applyBorder="1"/>
    <xf numFmtId="0" fontId="17" fillId="0" borderId="0" xfId="0" applyFont="1" applyAlignment="1">
      <alignment wrapText="1"/>
    </xf>
    <xf numFmtId="0" fontId="15" fillId="0" borderId="0" xfId="2"/>
    <xf numFmtId="0" fontId="0" fillId="0" borderId="0" xfId="0" applyFont="1" applyFill="1"/>
    <xf numFmtId="0" fontId="0" fillId="0" borderId="0" xfId="0" applyFont="1" applyFill="1" applyAlignment="1"/>
    <xf numFmtId="0" fontId="19" fillId="0" borderId="0" xfId="0" applyFont="1" applyFill="1"/>
    <xf numFmtId="0" fontId="4" fillId="0" borderId="3" xfId="0" applyFont="1" applyBorder="1"/>
    <xf numFmtId="0" fontId="0" fillId="0" borderId="3" xfId="0" applyFill="1" applyBorder="1"/>
    <xf numFmtId="0" fontId="3" fillId="0" borderId="3" xfId="0" applyFont="1" applyFill="1" applyBorder="1"/>
    <xf numFmtId="0" fontId="0" fillId="0" borderId="3" xfId="0" applyBorder="1"/>
    <xf numFmtId="0" fontId="3" fillId="0" borderId="3" xfId="0" applyFont="1" applyBorder="1"/>
    <xf numFmtId="0" fontId="0" fillId="0" borderId="3" xfId="0" applyFill="1" applyBorder="1" applyAlignment="1">
      <alignment wrapText="1"/>
    </xf>
    <xf numFmtId="0" fontId="4" fillId="0" borderId="3" xfId="0" applyFont="1" applyFill="1" applyBorder="1"/>
    <xf numFmtId="0" fontId="9" fillId="0" borderId="3" xfId="0" applyFont="1" applyFill="1" applyBorder="1"/>
    <xf numFmtId="0" fontId="9" fillId="0" borderId="3" xfId="0" applyFont="1" applyBorder="1"/>
    <xf numFmtId="18" fontId="17" fillId="0" borderId="0" xfId="0" applyNumberFormat="1" applyFont="1"/>
    <xf numFmtId="0" fontId="20" fillId="0" borderId="0" xfId="0" applyFont="1" applyAlignment="1">
      <alignment vertical="top"/>
    </xf>
    <xf numFmtId="0" fontId="21" fillId="0" borderId="0" xfId="0" applyFont="1"/>
    <xf numFmtId="18" fontId="22" fillId="0" borderId="0" xfId="0" applyNumberFormat="1" applyFont="1"/>
    <xf numFmtId="0" fontId="22" fillId="0" borderId="0" xfId="0" applyFont="1"/>
    <xf numFmtId="0" fontId="0" fillId="7" borderId="0" xfId="0" applyFill="1" applyAlignment="1"/>
    <xf numFmtId="0" fontId="5" fillId="4" borderId="5" xfId="0" applyFont="1" applyFill="1" applyBorder="1"/>
    <xf numFmtId="0" fontId="4" fillId="0" borderId="6" xfId="0" applyFont="1" applyBorder="1"/>
    <xf numFmtId="0" fontId="4" fillId="4" borderId="6" xfId="0" applyFont="1" applyFill="1" applyBorder="1"/>
    <xf numFmtId="0" fontId="4" fillId="0" borderId="7" xfId="0" applyFont="1" applyBorder="1"/>
    <xf numFmtId="0" fontId="5" fillId="0" borderId="6" xfId="0" applyFont="1" applyBorder="1"/>
    <xf numFmtId="0" fontId="4" fillId="0" borderId="4" xfId="0" applyFont="1" applyBorder="1"/>
    <xf numFmtId="0" fontId="5" fillId="0" borderId="7" xfId="0" applyFont="1" applyBorder="1"/>
    <xf numFmtId="0" fontId="7" fillId="4" borderId="5" xfId="0" applyFont="1" applyFill="1" applyBorder="1"/>
    <xf numFmtId="0" fontId="7" fillId="4" borderId="6" xfId="0" applyFont="1" applyFill="1" applyBorder="1"/>
    <xf numFmtId="0" fontId="7" fillId="4" borderId="7" xfId="0" applyFont="1" applyFill="1" applyBorder="1"/>
    <xf numFmtId="0" fontId="7" fillId="0" borderId="6" xfId="0" applyFont="1" applyFill="1" applyBorder="1"/>
    <xf numFmtId="0" fontId="16" fillId="0" borderId="6" xfId="0" applyFont="1" applyFill="1" applyBorder="1"/>
    <xf numFmtId="0" fontId="4" fillId="4" borderId="5" xfId="0" applyFont="1" applyFill="1" applyBorder="1"/>
    <xf numFmtId="0" fontId="4" fillId="0" borderId="6" xfId="0" applyFont="1" applyFill="1" applyBorder="1"/>
    <xf numFmtId="0" fontId="3" fillId="0" borderId="6" xfId="0" applyFont="1" applyFill="1" applyBorder="1"/>
    <xf numFmtId="0" fontId="3" fillId="4" borderId="5" xfId="0" applyFont="1" applyFill="1" applyBorder="1"/>
    <xf numFmtId="0" fontId="0" fillId="0" borderId="6" xfId="0" applyFill="1" applyBorder="1"/>
    <xf numFmtId="0" fontId="0" fillId="0" borderId="7" xfId="0" applyFill="1" applyBorder="1"/>
    <xf numFmtId="0" fontId="0" fillId="4" borderId="5" xfId="0" applyFill="1" applyBorder="1"/>
    <xf numFmtId="8" fontId="3" fillId="0" borderId="0" xfId="0" applyNumberFormat="1" applyFont="1" applyAlignment="1"/>
    <xf numFmtId="164" fontId="0" fillId="0" borderId="0" xfId="0" applyNumberFormat="1" applyAlignment="1"/>
    <xf numFmtId="8" fontId="0" fillId="0" borderId="0" xfId="0" applyNumberFormat="1"/>
    <xf numFmtId="8" fontId="0" fillId="0" borderId="0" xfId="0" applyNumberFormat="1" applyAlignment="1"/>
    <xf numFmtId="8" fontId="7" fillId="0" borderId="0" xfId="0" quotePrefix="1" applyNumberFormat="1" applyFont="1"/>
    <xf numFmtId="6" fontId="0" fillId="0" borderId="0" xfId="0" applyNumberFormat="1" applyAlignment="1"/>
    <xf numFmtId="8" fontId="3" fillId="0" borderId="0" xfId="1" applyNumberFormat="1" applyFont="1" applyBorder="1" applyAlignment="1"/>
    <xf numFmtId="0" fontId="4" fillId="0" borderId="5" xfId="0" applyFont="1" applyBorder="1" applyAlignment="1">
      <alignment wrapText="1"/>
    </xf>
    <xf numFmtId="0" fontId="7" fillId="0" borderId="5" xfId="0" applyFont="1" applyFill="1" applyBorder="1"/>
    <xf numFmtId="0" fontId="4" fillId="0" borderId="5" xfId="0" applyFont="1" applyFill="1" applyBorder="1"/>
    <xf numFmtId="0" fontId="3" fillId="0" borderId="5" xfId="0" applyFont="1" applyFill="1" applyBorder="1"/>
    <xf numFmtId="0" fontId="0" fillId="0" borderId="5" xfId="0" applyFill="1" applyBorder="1"/>
    <xf numFmtId="0" fontId="3" fillId="0" borderId="8" xfId="0" applyFont="1" applyFill="1" applyBorder="1"/>
    <xf numFmtId="0" fontId="0" fillId="0" borderId="8" xfId="0" applyFill="1" applyBorder="1"/>
    <xf numFmtId="0" fontId="0" fillId="0" borderId="8" xfId="0" applyBorder="1"/>
    <xf numFmtId="0" fontId="4" fillId="0" borderId="8" xfId="0" applyFont="1" applyBorder="1"/>
    <xf numFmtId="0" fontId="3" fillId="0" borderId="8" xfId="0" applyFont="1" applyBorder="1"/>
    <xf numFmtId="0" fontId="0" fillId="0" borderId="8" xfId="0" applyFill="1" applyBorder="1" applyAlignment="1">
      <alignment wrapText="1"/>
    </xf>
    <xf numFmtId="0" fontId="4" fillId="0" borderId="8" xfId="0" applyFont="1" applyFill="1" applyBorder="1"/>
    <xf numFmtId="0" fontId="9" fillId="0" borderId="8" xfId="0" applyFont="1" applyFill="1" applyBorder="1"/>
    <xf numFmtId="0" fontId="0" fillId="2" borderId="8" xfId="0" applyFill="1" applyBorder="1"/>
    <xf numFmtId="0" fontId="9" fillId="0" borderId="8" xfId="0" applyFont="1" applyBorder="1"/>
    <xf numFmtId="0" fontId="7" fillId="4" borderId="8" xfId="0" applyFont="1" applyFill="1" applyBorder="1"/>
    <xf numFmtId="0" fontId="7" fillId="0" borderId="8" xfId="0" applyFont="1" applyFill="1" applyBorder="1"/>
    <xf numFmtId="0" fontId="3" fillId="8" borderId="8" xfId="0" applyFont="1" applyFill="1" applyBorder="1"/>
    <xf numFmtId="0" fontId="18" fillId="0" borderId="2" xfId="0" applyFont="1" applyBorder="1" applyAlignment="1"/>
    <xf numFmtId="0" fontId="17" fillId="0" borderId="0" xfId="0" applyFont="1" applyAlignment="1"/>
    <xf numFmtId="0" fontId="3" fillId="7" borderId="0" xfId="0" applyFont="1" applyFill="1"/>
    <xf numFmtId="0" fontId="3" fillId="7" borderId="0" xfId="0" applyFont="1" applyFill="1" applyAlignment="1"/>
    <xf numFmtId="39" fontId="3" fillId="7" borderId="0" xfId="0" applyNumberFormat="1" applyFont="1" applyFill="1"/>
    <xf numFmtId="0" fontId="0" fillId="7" borderId="0" xfId="0" applyFill="1"/>
    <xf numFmtId="8" fontId="7" fillId="0" borderId="0" xfId="0" applyNumberFormat="1" applyFont="1" applyAlignment="1">
      <alignment wrapText="1"/>
    </xf>
    <xf numFmtId="0" fontId="1" fillId="4" borderId="5" xfId="0" applyFont="1" applyFill="1" applyBorder="1"/>
    <xf numFmtId="0" fontId="1" fillId="4" borderId="6" xfId="0" applyFont="1" applyFill="1" applyBorder="1"/>
    <xf numFmtId="0" fontId="1" fillId="0" borderId="0" xfId="0" applyFont="1" applyBorder="1"/>
    <xf numFmtId="39" fontId="1" fillId="0" borderId="2" xfId="0" applyNumberFormat="1" applyFont="1" applyBorder="1"/>
    <xf numFmtId="0" fontId="18" fillId="0" borderId="2" xfId="0" applyFont="1" applyBorder="1" applyAlignment="1">
      <alignment wrapText="1"/>
    </xf>
    <xf numFmtId="0" fontId="1" fillId="0" borderId="2" xfId="0" applyFont="1" applyBorder="1" applyAlignment="1"/>
    <xf numFmtId="0" fontId="7" fillId="9" borderId="5" xfId="0" applyFont="1" applyFill="1" applyBorder="1"/>
    <xf numFmtId="16" fontId="3" fillId="0" borderId="0" xfId="0" applyNumberFormat="1" applyFont="1" applyBorder="1" applyAlignment="1"/>
    <xf numFmtId="0" fontId="25" fillId="0" borderId="0" xfId="0" applyFont="1"/>
    <xf numFmtId="0" fontId="0" fillId="10" borderId="0" xfId="0" applyFill="1" applyAlignment="1">
      <alignment vertical="center" wrapText="1"/>
    </xf>
    <xf numFmtId="0" fontId="17" fillId="10" borderId="0" xfId="0" applyFont="1" applyFill="1" applyAlignment="1">
      <alignment vertical="center" wrapText="1"/>
    </xf>
    <xf numFmtId="0" fontId="17" fillId="10" borderId="9" xfId="0" applyFont="1" applyFill="1" applyBorder="1" applyAlignment="1">
      <alignment vertical="center" wrapText="1"/>
    </xf>
    <xf numFmtId="0" fontId="3" fillId="9" borderId="5" xfId="0" applyFont="1" applyFill="1" applyBorder="1"/>
    <xf numFmtId="0" fontId="3" fillId="9" borderId="6" xfId="0" applyFont="1" applyFill="1" applyBorder="1"/>
    <xf numFmtId="0" fontId="17" fillId="7" borderId="0" xfId="0" applyFont="1" applyFill="1" applyAlignment="1">
      <alignment vertical="center" wrapText="1"/>
    </xf>
    <xf numFmtId="0" fontId="1" fillId="0" borderId="0" xfId="0" applyFont="1" applyBorder="1" applyAlignment="1"/>
    <xf numFmtId="0" fontId="0" fillId="11" borderId="0" xfId="0" applyFill="1"/>
    <xf numFmtId="0" fontId="17" fillId="11" borderId="9" xfId="0" applyFont="1" applyFill="1" applyBorder="1" applyAlignment="1">
      <alignment vertical="center" wrapText="1"/>
    </xf>
    <xf numFmtId="0" fontId="25" fillId="0" borderId="0" xfId="0" applyFont="1" applyAlignment="1">
      <alignment wrapText="1"/>
    </xf>
    <xf numFmtId="18" fontId="17" fillId="10" borderId="9" xfId="0" applyNumberFormat="1" applyFont="1" applyFill="1" applyBorder="1" applyAlignment="1">
      <alignment vertical="center" wrapText="1"/>
    </xf>
    <xf numFmtId="0" fontId="0" fillId="9" borderId="6" xfId="0" applyFill="1" applyBorder="1"/>
    <xf numFmtId="0" fontId="1" fillId="9" borderId="6" xfId="0" applyFont="1" applyFill="1" applyBorder="1"/>
    <xf numFmtId="0" fontId="7" fillId="9" borderId="2" xfId="0" applyFont="1" applyFill="1" applyBorder="1"/>
    <xf numFmtId="0" fontId="1" fillId="0" borderId="0" xfId="0" applyFont="1"/>
    <xf numFmtId="0" fontId="15" fillId="10" borderId="9" xfId="2" applyFill="1" applyBorder="1" applyAlignment="1">
      <alignment vertical="center" wrapText="1"/>
    </xf>
    <xf numFmtId="0" fontId="1" fillId="0" borderId="0" xfId="2" applyFont="1" applyAlignment="1">
      <alignment wrapText="1"/>
    </xf>
    <xf numFmtId="0" fontId="1" fillId="0" borderId="0" xfId="0" applyFont="1" applyFill="1"/>
    <xf numFmtId="0" fontId="15" fillId="0" borderId="0" xfId="2" applyFill="1"/>
    <xf numFmtId="0" fontId="1" fillId="0" borderId="0" xfId="0" applyFont="1" applyFill="1" applyAlignment="1">
      <alignment wrapText="1"/>
    </xf>
    <xf numFmtId="16" fontId="1" fillId="0" borderId="0" xfId="0" applyNumberFormat="1" applyFont="1" applyFill="1" applyAlignment="1"/>
    <xf numFmtId="20" fontId="0" fillId="0" borderId="0" xfId="0" applyNumberFormat="1" applyFont="1" applyFill="1"/>
    <xf numFmtId="39" fontId="1" fillId="0" borderId="0" xfId="0" applyNumberFormat="1" applyFont="1" applyFill="1"/>
    <xf numFmtId="0" fontId="7" fillId="12" borderId="6" xfId="0" applyFont="1" applyFill="1" applyBorder="1"/>
    <xf numFmtId="0" fontId="3" fillId="12" borderId="6" xfId="0" applyFont="1" applyFill="1" applyBorder="1"/>
    <xf numFmtId="0" fontId="7" fillId="9" borderId="6" xfId="0" applyFont="1" applyFill="1" applyBorder="1"/>
    <xf numFmtId="16" fontId="0" fillId="0" borderId="0" xfId="0" applyNumberFormat="1" applyBorder="1"/>
    <xf numFmtId="0" fontId="15" fillId="0" borderId="0" xfId="2" applyAlignment="1">
      <alignment wrapText="1"/>
    </xf>
    <xf numFmtId="0" fontId="1" fillId="12" borderId="6" xfId="0" applyFont="1" applyFill="1" applyBorder="1"/>
    <xf numFmtId="0" fontId="9" fillId="7" borderId="0" xfId="0" applyFont="1" applyFill="1"/>
    <xf numFmtId="44" fontId="3" fillId="7" borderId="0" xfId="1" applyFont="1" applyFill="1" applyAlignment="1"/>
    <xf numFmtId="44" fontId="3" fillId="7" borderId="0" xfId="1" applyFont="1" applyFill="1"/>
    <xf numFmtId="0" fontId="6" fillId="0" borderId="0" xfId="0" applyFont="1" applyAlignment="1">
      <alignment wrapText="1"/>
    </xf>
    <xf numFmtId="0" fontId="1" fillId="9" borderId="6" xfId="0" applyFont="1" applyFill="1" applyBorder="1" applyAlignment="1">
      <alignment wrapText="1"/>
    </xf>
    <xf numFmtId="0" fontId="1" fillId="9" borderId="5" xfId="0" applyFont="1" applyFill="1" applyBorder="1"/>
    <xf numFmtId="0" fontId="1" fillId="4" borderId="4" xfId="0" applyFont="1" applyFill="1" applyBorder="1"/>
    <xf numFmtId="0" fontId="7" fillId="4" borderId="4" xfId="0" applyFont="1" applyFill="1" applyBorder="1"/>
    <xf numFmtId="0" fontId="4" fillId="4" borderId="4" xfId="0" applyFont="1" applyFill="1" applyBorder="1"/>
    <xf numFmtId="0" fontId="3" fillId="4" borderId="4" xfId="0" applyFont="1" applyFill="1" applyBorder="1"/>
    <xf numFmtId="0" fontId="3" fillId="4" borderId="1" xfId="0" applyFont="1" applyFill="1" applyBorder="1"/>
    <xf numFmtId="0" fontId="0" fillId="4" borderId="4" xfId="0" applyFill="1" applyBorder="1"/>
    <xf numFmtId="0" fontId="3" fillId="3" borderId="1" xfId="0" applyFont="1" applyFill="1" applyBorder="1"/>
    <xf numFmtId="0" fontId="3" fillId="5" borderId="1" xfId="0" applyFont="1" applyFill="1" applyBorder="1"/>
    <xf numFmtId="0" fontId="3" fillId="6" borderId="1" xfId="0" applyFont="1" applyFill="1" applyBorder="1"/>
    <xf numFmtId="0" fontId="7" fillId="0" borderId="4" xfId="0" applyFont="1" applyFill="1" applyBorder="1"/>
    <xf numFmtId="0" fontId="4" fillId="0" borderId="4" xfId="0" applyFont="1" applyFill="1" applyBorder="1"/>
    <xf numFmtId="0" fontId="3" fillId="0" borderId="4" xfId="0" applyFont="1" applyFill="1" applyBorder="1"/>
    <xf numFmtId="0" fontId="0" fillId="0" borderId="4" xfId="0" applyFill="1" applyBorder="1"/>
    <xf numFmtId="0" fontId="26" fillId="11" borderId="9" xfId="0" applyFont="1" applyFill="1" applyBorder="1" applyAlignment="1">
      <alignment vertical="center" wrapText="1"/>
    </xf>
    <xf numFmtId="0" fontId="3" fillId="9" borderId="4" xfId="0" applyFont="1" applyFill="1" applyBorder="1"/>
    <xf numFmtId="0" fontId="7" fillId="12" borderId="7" xfId="0" applyFont="1" applyFill="1" applyBorder="1"/>
    <xf numFmtId="0" fontId="5" fillId="12" borderId="6" xfId="0" applyFont="1" applyFill="1" applyBorder="1"/>
    <xf numFmtId="0" fontId="5" fillId="12" borderId="7" xfId="0" applyFont="1" applyFill="1" applyBorder="1"/>
    <xf numFmtId="0" fontId="0" fillId="12" borderId="6" xfId="0" applyFill="1" applyBorder="1"/>
    <xf numFmtId="0" fontId="0" fillId="12" borderId="7" xfId="0" applyFill="1" applyBorder="1"/>
    <xf numFmtId="0" fontId="0" fillId="12" borderId="0" xfId="0" applyFill="1" applyBorder="1"/>
    <xf numFmtId="0" fontId="4" fillId="9" borderId="6" xfId="0" applyFont="1" applyFill="1" applyBorder="1"/>
    <xf numFmtId="0" fontId="4" fillId="9" borderId="5" xfId="0" applyFont="1" applyFill="1" applyBorder="1"/>
    <xf numFmtId="0" fontId="0" fillId="13" borderId="0" xfId="0" applyFill="1"/>
    <xf numFmtId="0" fontId="27" fillId="10" borderId="9" xfId="0" applyFont="1" applyFill="1" applyBorder="1" applyAlignment="1">
      <alignment vertical="center" wrapText="1"/>
    </xf>
    <xf numFmtId="0" fontId="1" fillId="0" borderId="0" xfId="0" applyFont="1" applyAlignment="1">
      <alignment wrapText="1"/>
    </xf>
    <xf numFmtId="0" fontId="7" fillId="9" borderId="3" xfId="0" applyFont="1" applyFill="1" applyBorder="1" applyAlignment="1">
      <alignment horizontal="center"/>
    </xf>
    <xf numFmtId="0" fontId="7" fillId="9" borderId="11" xfId="0" applyFont="1" applyFill="1" applyBorder="1" applyAlignment="1">
      <alignment horizontal="center"/>
    </xf>
    <xf numFmtId="0" fontId="3" fillId="14" borderId="5" xfId="0" applyFont="1" applyFill="1" applyBorder="1"/>
    <xf numFmtId="0" fontId="0" fillId="14" borderId="5" xfId="0" applyFill="1" applyBorder="1"/>
    <xf numFmtId="16" fontId="1" fillId="0" borderId="0" xfId="0" applyNumberFormat="1" applyFont="1" applyAlignment="1"/>
    <xf numFmtId="39" fontId="1" fillId="0" borderId="0" xfId="0" applyNumberFormat="1" applyFont="1"/>
    <xf numFmtId="0" fontId="1" fillId="0" borderId="0" xfId="0" applyFont="1" applyAlignment="1"/>
    <xf numFmtId="0" fontId="1" fillId="10" borderId="0" xfId="0" applyFont="1" applyFill="1" applyAlignment="1">
      <alignment vertical="center" wrapText="1"/>
    </xf>
    <xf numFmtId="0" fontId="3" fillId="9" borderId="10" xfId="0" applyFont="1" applyFill="1" applyBorder="1" applyAlignment="1">
      <alignment horizontal="center"/>
    </xf>
    <xf numFmtId="37" fontId="0" fillId="0" borderId="0" xfId="0" applyNumberFormat="1"/>
    <xf numFmtId="16" fontId="3" fillId="0" borderId="0" xfId="0" applyNumberFormat="1" applyFont="1" applyAlignment="1">
      <alignment wrapText="1"/>
    </xf>
    <xf numFmtId="18" fontId="3" fillId="0" borderId="0" xfId="0" applyNumberFormat="1" applyFont="1" applyAlignment="1">
      <alignment wrapText="1"/>
    </xf>
    <xf numFmtId="6" fontId="3" fillId="0" borderId="0" xfId="0" applyNumberFormat="1" applyFont="1" applyAlignment="1"/>
    <xf numFmtId="0" fontId="1" fillId="9" borderId="3" xfId="0" applyFont="1" applyFill="1" applyBorder="1" applyAlignment="1">
      <alignment horizontal="center"/>
    </xf>
    <xf numFmtId="0" fontId="7" fillId="12" borderId="0" xfId="0" applyFont="1" applyFill="1" applyBorder="1"/>
    <xf numFmtId="0" fontId="7" fillId="12" borderId="3" xfId="0" applyFont="1" applyFill="1" applyBorder="1" applyAlignment="1">
      <alignment horizontal="center"/>
    </xf>
    <xf numFmtId="164" fontId="0" fillId="0" borderId="0" xfId="0" applyNumberFormat="1"/>
    <xf numFmtId="0" fontId="1" fillId="0" borderId="0" xfId="0" applyFont="1" applyFill="1" applyAlignment="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57</xdr:row>
      <xdr:rowOff>0</xdr:rowOff>
    </xdr:from>
    <xdr:to>
      <xdr:col>10</xdr:col>
      <xdr:colOff>304800</xdr:colOff>
      <xdr:row>58</xdr:row>
      <xdr:rowOff>101600</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0829925" y="390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10829925" y="392620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0982325" y="3926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28" name="AutoShape 4">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10829925" y="394620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29" name="AutoShape 5">
          <a:extLst>
            <a:ext uri="{FF2B5EF4-FFF2-40B4-BE49-F238E27FC236}">
              <a16:creationId xmlns:a16="http://schemas.microsoft.com/office/drawing/2014/main" id="{00000000-0008-0000-0000-000005040000}"/>
            </a:ext>
          </a:extLst>
        </xdr:cNvPr>
        <xdr:cNvSpPr>
          <a:spLocks noChangeAspect="1" noChangeArrowheads="1"/>
        </xdr:cNvSpPr>
      </xdr:nvSpPr>
      <xdr:spPr bwMode="auto">
        <a:xfrm>
          <a:off x="10982325" y="3946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30" name="AutoShape 6">
          <a:extLst>
            <a:ext uri="{FF2B5EF4-FFF2-40B4-BE49-F238E27FC236}">
              <a16:creationId xmlns:a16="http://schemas.microsoft.com/office/drawing/2014/main" id="{00000000-0008-0000-0000-000006040000}"/>
            </a:ext>
          </a:extLst>
        </xdr:cNvPr>
        <xdr:cNvSpPr>
          <a:spLocks noChangeAspect="1" noChangeArrowheads="1"/>
        </xdr:cNvSpPr>
      </xdr:nvSpPr>
      <xdr:spPr bwMode="auto">
        <a:xfrm>
          <a:off x="10829925" y="396621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31" name="AutoShape 7">
          <a:extLst>
            <a:ext uri="{FF2B5EF4-FFF2-40B4-BE49-F238E27FC236}">
              <a16:creationId xmlns:a16="http://schemas.microsoft.com/office/drawing/2014/main" id="{00000000-0008-0000-0000-000007040000}"/>
            </a:ext>
          </a:extLst>
        </xdr:cNvPr>
        <xdr:cNvSpPr>
          <a:spLocks noChangeAspect="1" noChangeArrowheads="1"/>
        </xdr:cNvSpPr>
      </xdr:nvSpPr>
      <xdr:spPr bwMode="auto">
        <a:xfrm>
          <a:off x="10982325" y="396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32" name="AutoShape 8">
          <a:extLst>
            <a:ext uri="{FF2B5EF4-FFF2-40B4-BE49-F238E27FC236}">
              <a16:creationId xmlns:a16="http://schemas.microsoft.com/office/drawing/2014/main" id="{00000000-0008-0000-0000-000008040000}"/>
            </a:ext>
          </a:extLst>
        </xdr:cNvPr>
        <xdr:cNvSpPr>
          <a:spLocks noChangeAspect="1" noChangeArrowheads="1"/>
        </xdr:cNvSpPr>
      </xdr:nvSpPr>
      <xdr:spPr bwMode="auto">
        <a:xfrm>
          <a:off x="10829925" y="398621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33" name="AutoShape 9">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10982325" y="3986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35" name="AutoShape 1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0829925" y="465010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36" name="AutoShape 12">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0982325" y="46501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37" name="AutoShape 13">
          <a:extLst>
            <a:ext uri="{FF2B5EF4-FFF2-40B4-BE49-F238E27FC236}">
              <a16:creationId xmlns:a16="http://schemas.microsoft.com/office/drawing/2014/main" id="{00000000-0008-0000-0000-00000D040000}"/>
            </a:ext>
          </a:extLst>
        </xdr:cNvPr>
        <xdr:cNvSpPr>
          <a:spLocks noChangeAspect="1" noChangeArrowheads="1"/>
        </xdr:cNvSpPr>
      </xdr:nvSpPr>
      <xdr:spPr bwMode="auto">
        <a:xfrm>
          <a:off x="10829925" y="467010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38" name="AutoShape 14">
          <a:extLst>
            <a:ext uri="{FF2B5EF4-FFF2-40B4-BE49-F238E27FC236}">
              <a16:creationId xmlns:a16="http://schemas.microsoft.com/office/drawing/2014/main" id="{00000000-0008-0000-0000-00000E040000}"/>
            </a:ext>
          </a:extLst>
        </xdr:cNvPr>
        <xdr:cNvSpPr>
          <a:spLocks noChangeAspect="1" noChangeArrowheads="1"/>
        </xdr:cNvSpPr>
      </xdr:nvSpPr>
      <xdr:spPr bwMode="auto">
        <a:xfrm>
          <a:off x="10982325" y="4670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39" name="AutoShape 15">
          <a:extLst>
            <a:ext uri="{FF2B5EF4-FFF2-40B4-BE49-F238E27FC236}">
              <a16:creationId xmlns:a16="http://schemas.microsoft.com/office/drawing/2014/main" id="{00000000-0008-0000-0000-00000F040000}"/>
            </a:ext>
          </a:extLst>
        </xdr:cNvPr>
        <xdr:cNvSpPr>
          <a:spLocks noChangeAspect="1" noChangeArrowheads="1"/>
        </xdr:cNvSpPr>
      </xdr:nvSpPr>
      <xdr:spPr bwMode="auto">
        <a:xfrm>
          <a:off x="10829925" y="469011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40" name="AutoShape 16">
          <a:extLst>
            <a:ext uri="{FF2B5EF4-FFF2-40B4-BE49-F238E27FC236}">
              <a16:creationId xmlns:a16="http://schemas.microsoft.com/office/drawing/2014/main" id="{00000000-0008-0000-0000-000010040000}"/>
            </a:ext>
          </a:extLst>
        </xdr:cNvPr>
        <xdr:cNvSpPr>
          <a:spLocks noChangeAspect="1" noChangeArrowheads="1"/>
        </xdr:cNvSpPr>
      </xdr:nvSpPr>
      <xdr:spPr bwMode="auto">
        <a:xfrm>
          <a:off x="10982325" y="4690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41" name="AutoShape 17">
          <a:extLst>
            <a:ext uri="{FF2B5EF4-FFF2-40B4-BE49-F238E27FC236}">
              <a16:creationId xmlns:a16="http://schemas.microsoft.com/office/drawing/2014/main" id="{00000000-0008-0000-0000-000011040000}"/>
            </a:ext>
          </a:extLst>
        </xdr:cNvPr>
        <xdr:cNvSpPr>
          <a:spLocks noChangeAspect="1" noChangeArrowheads="1"/>
        </xdr:cNvSpPr>
      </xdr:nvSpPr>
      <xdr:spPr bwMode="auto">
        <a:xfrm>
          <a:off x="10829925" y="471011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42" name="AutoShape 18">
          <a:extLst>
            <a:ext uri="{FF2B5EF4-FFF2-40B4-BE49-F238E27FC236}">
              <a16:creationId xmlns:a16="http://schemas.microsoft.com/office/drawing/2014/main" id="{00000000-0008-0000-0000-000012040000}"/>
            </a:ext>
          </a:extLst>
        </xdr:cNvPr>
        <xdr:cNvSpPr>
          <a:spLocks noChangeAspect="1" noChangeArrowheads="1"/>
        </xdr:cNvSpPr>
      </xdr:nvSpPr>
      <xdr:spPr bwMode="auto">
        <a:xfrm>
          <a:off x="10982325" y="4710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43" name="AutoShape 19">
          <a:extLst>
            <a:ext uri="{FF2B5EF4-FFF2-40B4-BE49-F238E27FC236}">
              <a16:creationId xmlns:a16="http://schemas.microsoft.com/office/drawing/2014/main" id="{00000000-0008-0000-0000-000013040000}"/>
            </a:ext>
          </a:extLst>
        </xdr:cNvPr>
        <xdr:cNvSpPr>
          <a:spLocks noChangeAspect="1" noChangeArrowheads="1"/>
        </xdr:cNvSpPr>
      </xdr:nvSpPr>
      <xdr:spPr bwMode="auto">
        <a:xfrm>
          <a:off x="10829925" y="473011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44" name="AutoShape 20">
          <a:extLst>
            <a:ext uri="{FF2B5EF4-FFF2-40B4-BE49-F238E27FC236}">
              <a16:creationId xmlns:a16="http://schemas.microsoft.com/office/drawing/2014/main" id="{00000000-0008-0000-0000-000014040000}"/>
            </a:ext>
          </a:extLst>
        </xdr:cNvPr>
        <xdr:cNvSpPr>
          <a:spLocks noChangeAspect="1" noChangeArrowheads="1"/>
        </xdr:cNvSpPr>
      </xdr:nvSpPr>
      <xdr:spPr bwMode="auto">
        <a:xfrm>
          <a:off x="10982325" y="4730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45" name="AutoShape 21">
          <a:extLst>
            <a:ext uri="{FF2B5EF4-FFF2-40B4-BE49-F238E27FC236}">
              <a16:creationId xmlns:a16="http://schemas.microsoft.com/office/drawing/2014/main" id="{00000000-0008-0000-0000-000015040000}"/>
            </a:ext>
          </a:extLst>
        </xdr:cNvPr>
        <xdr:cNvSpPr>
          <a:spLocks noChangeAspect="1" noChangeArrowheads="1"/>
        </xdr:cNvSpPr>
      </xdr:nvSpPr>
      <xdr:spPr bwMode="auto">
        <a:xfrm>
          <a:off x="10829925" y="475011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46" name="AutoShape 22">
          <a:extLst>
            <a:ext uri="{FF2B5EF4-FFF2-40B4-BE49-F238E27FC236}">
              <a16:creationId xmlns:a16="http://schemas.microsoft.com/office/drawing/2014/main" id="{00000000-0008-0000-0000-000016040000}"/>
            </a:ext>
          </a:extLst>
        </xdr:cNvPr>
        <xdr:cNvSpPr>
          <a:spLocks noChangeAspect="1" noChangeArrowheads="1"/>
        </xdr:cNvSpPr>
      </xdr:nvSpPr>
      <xdr:spPr bwMode="auto">
        <a:xfrm>
          <a:off x="10982325" y="4750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48" name="AutoShape 24">
          <a:extLst>
            <a:ext uri="{FF2B5EF4-FFF2-40B4-BE49-F238E27FC236}">
              <a16:creationId xmlns:a16="http://schemas.microsoft.com/office/drawing/2014/main" id="{00000000-0008-0000-0000-000018040000}"/>
            </a:ext>
          </a:extLst>
        </xdr:cNvPr>
        <xdr:cNvSpPr>
          <a:spLocks noChangeAspect="1" noChangeArrowheads="1"/>
        </xdr:cNvSpPr>
      </xdr:nvSpPr>
      <xdr:spPr bwMode="auto">
        <a:xfrm>
          <a:off x="10829925" y="541210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49" name="AutoShape 25">
          <a:extLst>
            <a:ext uri="{FF2B5EF4-FFF2-40B4-BE49-F238E27FC236}">
              <a16:creationId xmlns:a16="http://schemas.microsoft.com/office/drawing/2014/main" id="{00000000-0008-0000-0000-000019040000}"/>
            </a:ext>
          </a:extLst>
        </xdr:cNvPr>
        <xdr:cNvSpPr>
          <a:spLocks noChangeAspect="1" noChangeArrowheads="1"/>
        </xdr:cNvSpPr>
      </xdr:nvSpPr>
      <xdr:spPr bwMode="auto">
        <a:xfrm>
          <a:off x="10982325" y="54121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50" name="AutoShape 26">
          <a:extLst>
            <a:ext uri="{FF2B5EF4-FFF2-40B4-BE49-F238E27FC236}">
              <a16:creationId xmlns:a16="http://schemas.microsoft.com/office/drawing/2014/main" id="{00000000-0008-0000-0000-00001A040000}"/>
            </a:ext>
          </a:extLst>
        </xdr:cNvPr>
        <xdr:cNvSpPr>
          <a:spLocks noChangeAspect="1" noChangeArrowheads="1"/>
        </xdr:cNvSpPr>
      </xdr:nvSpPr>
      <xdr:spPr bwMode="auto">
        <a:xfrm>
          <a:off x="10829925" y="543210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51" name="AutoShape 27">
          <a:extLst>
            <a:ext uri="{FF2B5EF4-FFF2-40B4-BE49-F238E27FC236}">
              <a16:creationId xmlns:a16="http://schemas.microsoft.com/office/drawing/2014/main" id="{00000000-0008-0000-0000-00001B040000}"/>
            </a:ext>
          </a:extLst>
        </xdr:cNvPr>
        <xdr:cNvSpPr>
          <a:spLocks noChangeAspect="1" noChangeArrowheads="1"/>
        </xdr:cNvSpPr>
      </xdr:nvSpPr>
      <xdr:spPr bwMode="auto">
        <a:xfrm>
          <a:off x="10982325" y="5432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52" name="AutoShape 28">
          <a:extLst>
            <a:ext uri="{FF2B5EF4-FFF2-40B4-BE49-F238E27FC236}">
              <a16:creationId xmlns:a16="http://schemas.microsoft.com/office/drawing/2014/main" id="{00000000-0008-0000-0000-00001C040000}"/>
            </a:ext>
          </a:extLst>
        </xdr:cNvPr>
        <xdr:cNvSpPr>
          <a:spLocks noChangeAspect="1" noChangeArrowheads="1"/>
        </xdr:cNvSpPr>
      </xdr:nvSpPr>
      <xdr:spPr bwMode="auto">
        <a:xfrm>
          <a:off x="10829925" y="545211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53" name="AutoShape 29">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10982325" y="5452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54" name="AutoShape 30">
          <a:extLst>
            <a:ext uri="{FF2B5EF4-FFF2-40B4-BE49-F238E27FC236}">
              <a16:creationId xmlns:a16="http://schemas.microsoft.com/office/drawing/2014/main" id="{00000000-0008-0000-0000-00001E040000}"/>
            </a:ext>
          </a:extLst>
        </xdr:cNvPr>
        <xdr:cNvSpPr>
          <a:spLocks noChangeAspect="1" noChangeArrowheads="1"/>
        </xdr:cNvSpPr>
      </xdr:nvSpPr>
      <xdr:spPr bwMode="auto">
        <a:xfrm>
          <a:off x="10829925" y="547211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55" name="AutoShape 31">
          <a:extLst>
            <a:ext uri="{FF2B5EF4-FFF2-40B4-BE49-F238E27FC236}">
              <a16:creationId xmlns:a16="http://schemas.microsoft.com/office/drawing/2014/main" id="{00000000-0008-0000-0000-00001F040000}"/>
            </a:ext>
          </a:extLst>
        </xdr:cNvPr>
        <xdr:cNvSpPr>
          <a:spLocks noChangeAspect="1" noChangeArrowheads="1"/>
        </xdr:cNvSpPr>
      </xdr:nvSpPr>
      <xdr:spPr bwMode="auto">
        <a:xfrm>
          <a:off x="10982325" y="5472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57" name="AutoShape 33">
          <a:extLst>
            <a:ext uri="{FF2B5EF4-FFF2-40B4-BE49-F238E27FC236}">
              <a16:creationId xmlns:a16="http://schemas.microsoft.com/office/drawing/2014/main" id="{00000000-0008-0000-0000-000021040000}"/>
            </a:ext>
          </a:extLst>
        </xdr:cNvPr>
        <xdr:cNvSpPr>
          <a:spLocks noChangeAspect="1" noChangeArrowheads="1"/>
        </xdr:cNvSpPr>
      </xdr:nvSpPr>
      <xdr:spPr bwMode="auto">
        <a:xfrm>
          <a:off x="10829925" y="613600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58" name="AutoShape 34">
          <a:extLst>
            <a:ext uri="{FF2B5EF4-FFF2-40B4-BE49-F238E27FC236}">
              <a16:creationId xmlns:a16="http://schemas.microsoft.com/office/drawing/2014/main" id="{00000000-0008-0000-0000-000022040000}"/>
            </a:ext>
          </a:extLst>
        </xdr:cNvPr>
        <xdr:cNvSpPr>
          <a:spLocks noChangeAspect="1" noChangeArrowheads="1"/>
        </xdr:cNvSpPr>
      </xdr:nvSpPr>
      <xdr:spPr bwMode="auto">
        <a:xfrm>
          <a:off x="10982325" y="61360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59" name="AutoShape 35">
          <a:extLst>
            <a:ext uri="{FF2B5EF4-FFF2-40B4-BE49-F238E27FC236}">
              <a16:creationId xmlns:a16="http://schemas.microsoft.com/office/drawing/2014/main" id="{00000000-0008-0000-0000-000023040000}"/>
            </a:ext>
          </a:extLst>
        </xdr:cNvPr>
        <xdr:cNvSpPr>
          <a:spLocks noChangeAspect="1" noChangeArrowheads="1"/>
        </xdr:cNvSpPr>
      </xdr:nvSpPr>
      <xdr:spPr bwMode="auto">
        <a:xfrm>
          <a:off x="10829925" y="615600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60" name="AutoShape 36">
          <a:extLst>
            <a:ext uri="{FF2B5EF4-FFF2-40B4-BE49-F238E27FC236}">
              <a16:creationId xmlns:a16="http://schemas.microsoft.com/office/drawing/2014/main" id="{00000000-0008-0000-0000-000024040000}"/>
            </a:ext>
          </a:extLst>
        </xdr:cNvPr>
        <xdr:cNvSpPr>
          <a:spLocks noChangeAspect="1" noChangeArrowheads="1"/>
        </xdr:cNvSpPr>
      </xdr:nvSpPr>
      <xdr:spPr bwMode="auto">
        <a:xfrm>
          <a:off x="10982325" y="6156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61" name="AutoShape 37">
          <a:extLst>
            <a:ext uri="{FF2B5EF4-FFF2-40B4-BE49-F238E27FC236}">
              <a16:creationId xmlns:a16="http://schemas.microsoft.com/office/drawing/2014/main" id="{00000000-0008-0000-0000-000025040000}"/>
            </a:ext>
          </a:extLst>
        </xdr:cNvPr>
        <xdr:cNvSpPr>
          <a:spLocks noChangeAspect="1" noChangeArrowheads="1"/>
        </xdr:cNvSpPr>
      </xdr:nvSpPr>
      <xdr:spPr bwMode="auto">
        <a:xfrm>
          <a:off x="10829925" y="617601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62" name="AutoShape 38">
          <a:extLst>
            <a:ext uri="{FF2B5EF4-FFF2-40B4-BE49-F238E27FC236}">
              <a16:creationId xmlns:a16="http://schemas.microsoft.com/office/drawing/2014/main" id="{00000000-0008-0000-0000-000026040000}"/>
            </a:ext>
          </a:extLst>
        </xdr:cNvPr>
        <xdr:cNvSpPr>
          <a:spLocks noChangeAspect="1" noChangeArrowheads="1"/>
        </xdr:cNvSpPr>
      </xdr:nvSpPr>
      <xdr:spPr bwMode="auto">
        <a:xfrm>
          <a:off x="10982325" y="6176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63" name="AutoShape 39">
          <a:extLst>
            <a:ext uri="{FF2B5EF4-FFF2-40B4-BE49-F238E27FC236}">
              <a16:creationId xmlns:a16="http://schemas.microsoft.com/office/drawing/2014/main" id="{00000000-0008-0000-0000-000027040000}"/>
            </a:ext>
          </a:extLst>
        </xdr:cNvPr>
        <xdr:cNvSpPr>
          <a:spLocks noChangeAspect="1" noChangeArrowheads="1"/>
        </xdr:cNvSpPr>
      </xdr:nvSpPr>
      <xdr:spPr bwMode="auto">
        <a:xfrm>
          <a:off x="10829925" y="619601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64" name="AutoShape 40">
          <a:extLst>
            <a:ext uri="{FF2B5EF4-FFF2-40B4-BE49-F238E27FC236}">
              <a16:creationId xmlns:a16="http://schemas.microsoft.com/office/drawing/2014/main" id="{00000000-0008-0000-0000-000028040000}"/>
            </a:ext>
          </a:extLst>
        </xdr:cNvPr>
        <xdr:cNvSpPr>
          <a:spLocks noChangeAspect="1" noChangeArrowheads="1"/>
        </xdr:cNvSpPr>
      </xdr:nvSpPr>
      <xdr:spPr bwMode="auto">
        <a:xfrm>
          <a:off x="10982325" y="6196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304800</xdr:colOff>
      <xdr:row>58</xdr:row>
      <xdr:rowOff>101600</xdr:rowOff>
    </xdr:to>
    <xdr:sp macro="" textlink="">
      <xdr:nvSpPr>
        <xdr:cNvPr id="1065" name="AutoShape 41">
          <a:extLst>
            <a:ext uri="{FF2B5EF4-FFF2-40B4-BE49-F238E27FC236}">
              <a16:creationId xmlns:a16="http://schemas.microsoft.com/office/drawing/2014/main" id="{00000000-0008-0000-0000-000029040000}"/>
            </a:ext>
          </a:extLst>
        </xdr:cNvPr>
        <xdr:cNvSpPr>
          <a:spLocks noChangeAspect="1" noChangeArrowheads="1"/>
        </xdr:cNvSpPr>
      </xdr:nvSpPr>
      <xdr:spPr bwMode="auto">
        <a:xfrm>
          <a:off x="10829925" y="62503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66" name="AutoShape 42">
          <a:extLst>
            <a:ext uri="{FF2B5EF4-FFF2-40B4-BE49-F238E27FC236}">
              <a16:creationId xmlns:a16="http://schemas.microsoft.com/office/drawing/2014/main" id="{00000000-0008-0000-0000-00002A040000}"/>
            </a:ext>
          </a:extLst>
        </xdr:cNvPr>
        <xdr:cNvSpPr>
          <a:spLocks noChangeAspect="1" noChangeArrowheads="1"/>
        </xdr:cNvSpPr>
      </xdr:nvSpPr>
      <xdr:spPr bwMode="auto">
        <a:xfrm>
          <a:off x="10829925" y="62693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67" name="AutoShape 43">
          <a:extLst>
            <a:ext uri="{FF2B5EF4-FFF2-40B4-BE49-F238E27FC236}">
              <a16:creationId xmlns:a16="http://schemas.microsoft.com/office/drawing/2014/main" id="{00000000-0008-0000-0000-00002B040000}"/>
            </a:ext>
          </a:extLst>
        </xdr:cNvPr>
        <xdr:cNvSpPr>
          <a:spLocks noChangeAspect="1" noChangeArrowheads="1"/>
        </xdr:cNvSpPr>
      </xdr:nvSpPr>
      <xdr:spPr bwMode="auto">
        <a:xfrm>
          <a:off x="10982325" y="6269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68" name="AutoShape 44">
          <a:extLst>
            <a:ext uri="{FF2B5EF4-FFF2-40B4-BE49-F238E27FC236}">
              <a16:creationId xmlns:a16="http://schemas.microsoft.com/office/drawing/2014/main" id="{00000000-0008-0000-0000-00002C040000}"/>
            </a:ext>
          </a:extLst>
        </xdr:cNvPr>
        <xdr:cNvSpPr>
          <a:spLocks noChangeAspect="1" noChangeArrowheads="1"/>
        </xdr:cNvSpPr>
      </xdr:nvSpPr>
      <xdr:spPr bwMode="auto">
        <a:xfrm>
          <a:off x="10829925" y="62893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69" name="AutoShape 45">
          <a:extLst>
            <a:ext uri="{FF2B5EF4-FFF2-40B4-BE49-F238E27FC236}">
              <a16:creationId xmlns:a16="http://schemas.microsoft.com/office/drawing/2014/main" id="{00000000-0008-0000-0000-00002D040000}"/>
            </a:ext>
          </a:extLst>
        </xdr:cNvPr>
        <xdr:cNvSpPr>
          <a:spLocks noChangeAspect="1" noChangeArrowheads="1"/>
        </xdr:cNvSpPr>
      </xdr:nvSpPr>
      <xdr:spPr bwMode="auto">
        <a:xfrm>
          <a:off x="10982325" y="6289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70" name="AutoShape 46">
          <a:extLst>
            <a:ext uri="{FF2B5EF4-FFF2-40B4-BE49-F238E27FC236}">
              <a16:creationId xmlns:a16="http://schemas.microsoft.com/office/drawing/2014/main" id="{00000000-0008-0000-0000-00002E040000}"/>
            </a:ext>
          </a:extLst>
        </xdr:cNvPr>
        <xdr:cNvSpPr>
          <a:spLocks noChangeAspect="1" noChangeArrowheads="1"/>
        </xdr:cNvSpPr>
      </xdr:nvSpPr>
      <xdr:spPr bwMode="auto">
        <a:xfrm>
          <a:off x="10829925" y="63093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71" name="AutoShape 47">
          <a:extLst>
            <a:ext uri="{FF2B5EF4-FFF2-40B4-BE49-F238E27FC236}">
              <a16:creationId xmlns:a16="http://schemas.microsoft.com/office/drawing/2014/main" id="{00000000-0008-0000-0000-00002F040000}"/>
            </a:ext>
          </a:extLst>
        </xdr:cNvPr>
        <xdr:cNvSpPr>
          <a:spLocks noChangeAspect="1" noChangeArrowheads="1"/>
        </xdr:cNvSpPr>
      </xdr:nvSpPr>
      <xdr:spPr bwMode="auto">
        <a:xfrm>
          <a:off x="10982325" y="6309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72" name="AutoShape 48">
          <a:extLst>
            <a:ext uri="{FF2B5EF4-FFF2-40B4-BE49-F238E27FC236}">
              <a16:creationId xmlns:a16="http://schemas.microsoft.com/office/drawing/2014/main" id="{00000000-0008-0000-0000-000030040000}"/>
            </a:ext>
          </a:extLst>
        </xdr:cNvPr>
        <xdr:cNvSpPr>
          <a:spLocks noChangeAspect="1" noChangeArrowheads="1"/>
        </xdr:cNvSpPr>
      </xdr:nvSpPr>
      <xdr:spPr bwMode="auto">
        <a:xfrm>
          <a:off x="10829925" y="63293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73" name="AutoShape 49">
          <a:extLst>
            <a:ext uri="{FF2B5EF4-FFF2-40B4-BE49-F238E27FC236}">
              <a16:creationId xmlns:a16="http://schemas.microsoft.com/office/drawing/2014/main" id="{00000000-0008-0000-0000-000031040000}"/>
            </a:ext>
          </a:extLst>
        </xdr:cNvPr>
        <xdr:cNvSpPr>
          <a:spLocks noChangeAspect="1" noChangeArrowheads="1"/>
        </xdr:cNvSpPr>
      </xdr:nvSpPr>
      <xdr:spPr bwMode="auto">
        <a:xfrm>
          <a:off x="10982325" y="6329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74" name="AutoShape 50">
          <a:extLst>
            <a:ext uri="{FF2B5EF4-FFF2-40B4-BE49-F238E27FC236}">
              <a16:creationId xmlns:a16="http://schemas.microsoft.com/office/drawing/2014/main" id="{00000000-0008-0000-0000-000032040000}"/>
            </a:ext>
          </a:extLst>
        </xdr:cNvPr>
        <xdr:cNvSpPr>
          <a:spLocks noChangeAspect="1" noChangeArrowheads="1"/>
        </xdr:cNvSpPr>
      </xdr:nvSpPr>
      <xdr:spPr bwMode="auto">
        <a:xfrm>
          <a:off x="10829925" y="634936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75" name="AutoShape 51">
          <a:extLst>
            <a:ext uri="{FF2B5EF4-FFF2-40B4-BE49-F238E27FC236}">
              <a16:creationId xmlns:a16="http://schemas.microsoft.com/office/drawing/2014/main" id="{00000000-0008-0000-0000-000033040000}"/>
            </a:ext>
          </a:extLst>
        </xdr:cNvPr>
        <xdr:cNvSpPr>
          <a:spLocks noChangeAspect="1" noChangeArrowheads="1"/>
        </xdr:cNvSpPr>
      </xdr:nvSpPr>
      <xdr:spPr bwMode="auto">
        <a:xfrm>
          <a:off x="10982325" y="6349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76" name="AutoShape 52">
          <a:extLst>
            <a:ext uri="{FF2B5EF4-FFF2-40B4-BE49-F238E27FC236}">
              <a16:creationId xmlns:a16="http://schemas.microsoft.com/office/drawing/2014/main" id="{00000000-0008-0000-0000-000034040000}"/>
            </a:ext>
          </a:extLst>
        </xdr:cNvPr>
        <xdr:cNvSpPr>
          <a:spLocks noChangeAspect="1" noChangeArrowheads="1"/>
        </xdr:cNvSpPr>
      </xdr:nvSpPr>
      <xdr:spPr bwMode="auto">
        <a:xfrm>
          <a:off x="10829925" y="636936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77" name="AutoShape 53">
          <a:extLst>
            <a:ext uri="{FF2B5EF4-FFF2-40B4-BE49-F238E27FC236}">
              <a16:creationId xmlns:a16="http://schemas.microsoft.com/office/drawing/2014/main" id="{00000000-0008-0000-0000-000035040000}"/>
            </a:ext>
          </a:extLst>
        </xdr:cNvPr>
        <xdr:cNvSpPr>
          <a:spLocks noChangeAspect="1" noChangeArrowheads="1"/>
        </xdr:cNvSpPr>
      </xdr:nvSpPr>
      <xdr:spPr bwMode="auto">
        <a:xfrm>
          <a:off x="10982325" y="6369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78" name="AutoShape 54">
          <a:extLst>
            <a:ext uri="{FF2B5EF4-FFF2-40B4-BE49-F238E27FC236}">
              <a16:creationId xmlns:a16="http://schemas.microsoft.com/office/drawing/2014/main" id="{00000000-0008-0000-0000-000036040000}"/>
            </a:ext>
          </a:extLst>
        </xdr:cNvPr>
        <xdr:cNvSpPr>
          <a:spLocks noChangeAspect="1" noChangeArrowheads="1"/>
        </xdr:cNvSpPr>
      </xdr:nvSpPr>
      <xdr:spPr bwMode="auto">
        <a:xfrm>
          <a:off x="10829925" y="638937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79" name="AutoShape 55">
          <a:extLst>
            <a:ext uri="{FF2B5EF4-FFF2-40B4-BE49-F238E27FC236}">
              <a16:creationId xmlns:a16="http://schemas.microsoft.com/office/drawing/2014/main" id="{00000000-0008-0000-0000-000037040000}"/>
            </a:ext>
          </a:extLst>
        </xdr:cNvPr>
        <xdr:cNvSpPr>
          <a:spLocks noChangeAspect="1" noChangeArrowheads="1"/>
        </xdr:cNvSpPr>
      </xdr:nvSpPr>
      <xdr:spPr bwMode="auto">
        <a:xfrm>
          <a:off x="10982325" y="6389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80" name="AutoShape 56">
          <a:extLst>
            <a:ext uri="{FF2B5EF4-FFF2-40B4-BE49-F238E27FC236}">
              <a16:creationId xmlns:a16="http://schemas.microsoft.com/office/drawing/2014/main" id="{00000000-0008-0000-0000-000038040000}"/>
            </a:ext>
          </a:extLst>
        </xdr:cNvPr>
        <xdr:cNvSpPr>
          <a:spLocks noChangeAspect="1" noChangeArrowheads="1"/>
        </xdr:cNvSpPr>
      </xdr:nvSpPr>
      <xdr:spPr bwMode="auto">
        <a:xfrm>
          <a:off x="10829925" y="640937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81" name="AutoShape 57">
          <a:extLst>
            <a:ext uri="{FF2B5EF4-FFF2-40B4-BE49-F238E27FC236}">
              <a16:creationId xmlns:a16="http://schemas.microsoft.com/office/drawing/2014/main" id="{00000000-0008-0000-0000-000039040000}"/>
            </a:ext>
          </a:extLst>
        </xdr:cNvPr>
        <xdr:cNvSpPr>
          <a:spLocks noChangeAspect="1" noChangeArrowheads="1"/>
        </xdr:cNvSpPr>
      </xdr:nvSpPr>
      <xdr:spPr bwMode="auto">
        <a:xfrm>
          <a:off x="10982325" y="64093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83" name="AutoShape 59">
          <a:extLst>
            <a:ext uri="{FF2B5EF4-FFF2-40B4-BE49-F238E27FC236}">
              <a16:creationId xmlns:a16="http://schemas.microsoft.com/office/drawing/2014/main" id="{00000000-0008-0000-0000-00003B040000}"/>
            </a:ext>
          </a:extLst>
        </xdr:cNvPr>
        <xdr:cNvSpPr>
          <a:spLocks noChangeAspect="1" noChangeArrowheads="1"/>
        </xdr:cNvSpPr>
      </xdr:nvSpPr>
      <xdr:spPr bwMode="auto">
        <a:xfrm>
          <a:off x="10829925" y="70694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84" name="AutoShape 60">
          <a:extLst>
            <a:ext uri="{FF2B5EF4-FFF2-40B4-BE49-F238E27FC236}">
              <a16:creationId xmlns:a16="http://schemas.microsoft.com/office/drawing/2014/main" id="{00000000-0008-0000-0000-00003C040000}"/>
            </a:ext>
          </a:extLst>
        </xdr:cNvPr>
        <xdr:cNvSpPr>
          <a:spLocks noChangeAspect="1" noChangeArrowheads="1"/>
        </xdr:cNvSpPr>
      </xdr:nvSpPr>
      <xdr:spPr bwMode="auto">
        <a:xfrm>
          <a:off x="10982325" y="7069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85" name="AutoShape 61">
          <a:extLst>
            <a:ext uri="{FF2B5EF4-FFF2-40B4-BE49-F238E27FC236}">
              <a16:creationId xmlns:a16="http://schemas.microsoft.com/office/drawing/2014/main" id="{00000000-0008-0000-0000-00003D040000}"/>
            </a:ext>
          </a:extLst>
        </xdr:cNvPr>
        <xdr:cNvSpPr>
          <a:spLocks noChangeAspect="1" noChangeArrowheads="1"/>
        </xdr:cNvSpPr>
      </xdr:nvSpPr>
      <xdr:spPr bwMode="auto">
        <a:xfrm>
          <a:off x="10829925" y="70894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86" name="AutoShape 62">
          <a:extLst>
            <a:ext uri="{FF2B5EF4-FFF2-40B4-BE49-F238E27FC236}">
              <a16:creationId xmlns:a16="http://schemas.microsoft.com/office/drawing/2014/main" id="{00000000-0008-0000-0000-00003E040000}"/>
            </a:ext>
          </a:extLst>
        </xdr:cNvPr>
        <xdr:cNvSpPr>
          <a:spLocks noChangeAspect="1" noChangeArrowheads="1"/>
        </xdr:cNvSpPr>
      </xdr:nvSpPr>
      <xdr:spPr bwMode="auto">
        <a:xfrm>
          <a:off x="10982325" y="7089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87" name="AutoShape 63">
          <a:extLst>
            <a:ext uri="{FF2B5EF4-FFF2-40B4-BE49-F238E27FC236}">
              <a16:creationId xmlns:a16="http://schemas.microsoft.com/office/drawing/2014/main" id="{00000000-0008-0000-0000-00003F040000}"/>
            </a:ext>
          </a:extLst>
        </xdr:cNvPr>
        <xdr:cNvSpPr>
          <a:spLocks noChangeAspect="1" noChangeArrowheads="1"/>
        </xdr:cNvSpPr>
      </xdr:nvSpPr>
      <xdr:spPr bwMode="auto">
        <a:xfrm>
          <a:off x="10829925" y="71094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88" name="AutoShape 64">
          <a:extLst>
            <a:ext uri="{FF2B5EF4-FFF2-40B4-BE49-F238E27FC236}">
              <a16:creationId xmlns:a16="http://schemas.microsoft.com/office/drawing/2014/main" id="{00000000-0008-0000-0000-000040040000}"/>
            </a:ext>
          </a:extLst>
        </xdr:cNvPr>
        <xdr:cNvSpPr>
          <a:spLocks noChangeAspect="1" noChangeArrowheads="1"/>
        </xdr:cNvSpPr>
      </xdr:nvSpPr>
      <xdr:spPr bwMode="auto">
        <a:xfrm>
          <a:off x="10982325" y="7109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89" name="AutoShape 65">
          <a:extLst>
            <a:ext uri="{FF2B5EF4-FFF2-40B4-BE49-F238E27FC236}">
              <a16:creationId xmlns:a16="http://schemas.microsoft.com/office/drawing/2014/main" id="{00000000-0008-0000-0000-000041040000}"/>
            </a:ext>
          </a:extLst>
        </xdr:cNvPr>
        <xdr:cNvSpPr>
          <a:spLocks noChangeAspect="1" noChangeArrowheads="1"/>
        </xdr:cNvSpPr>
      </xdr:nvSpPr>
      <xdr:spPr bwMode="auto">
        <a:xfrm>
          <a:off x="10829925" y="71294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90" name="AutoShape 66">
          <a:extLst>
            <a:ext uri="{FF2B5EF4-FFF2-40B4-BE49-F238E27FC236}">
              <a16:creationId xmlns:a16="http://schemas.microsoft.com/office/drawing/2014/main" id="{00000000-0008-0000-0000-000042040000}"/>
            </a:ext>
          </a:extLst>
        </xdr:cNvPr>
        <xdr:cNvSpPr>
          <a:spLocks noChangeAspect="1" noChangeArrowheads="1"/>
        </xdr:cNvSpPr>
      </xdr:nvSpPr>
      <xdr:spPr bwMode="auto">
        <a:xfrm>
          <a:off x="10982325" y="7129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92" name="AutoShape 68">
          <a:extLst>
            <a:ext uri="{FF2B5EF4-FFF2-40B4-BE49-F238E27FC236}">
              <a16:creationId xmlns:a16="http://schemas.microsoft.com/office/drawing/2014/main" id="{00000000-0008-0000-0000-000044040000}"/>
            </a:ext>
          </a:extLst>
        </xdr:cNvPr>
        <xdr:cNvSpPr>
          <a:spLocks noChangeAspect="1" noChangeArrowheads="1"/>
        </xdr:cNvSpPr>
      </xdr:nvSpPr>
      <xdr:spPr bwMode="auto">
        <a:xfrm>
          <a:off x="10829925" y="77933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93" name="AutoShape 69">
          <a:extLst>
            <a:ext uri="{FF2B5EF4-FFF2-40B4-BE49-F238E27FC236}">
              <a16:creationId xmlns:a16="http://schemas.microsoft.com/office/drawing/2014/main" id="{00000000-0008-0000-0000-000045040000}"/>
            </a:ext>
          </a:extLst>
        </xdr:cNvPr>
        <xdr:cNvSpPr>
          <a:spLocks noChangeAspect="1" noChangeArrowheads="1"/>
        </xdr:cNvSpPr>
      </xdr:nvSpPr>
      <xdr:spPr bwMode="auto">
        <a:xfrm>
          <a:off x="10982325" y="7793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94" name="AutoShape 70">
          <a:extLst>
            <a:ext uri="{FF2B5EF4-FFF2-40B4-BE49-F238E27FC236}">
              <a16:creationId xmlns:a16="http://schemas.microsoft.com/office/drawing/2014/main" id="{00000000-0008-0000-0000-000046040000}"/>
            </a:ext>
          </a:extLst>
        </xdr:cNvPr>
        <xdr:cNvSpPr>
          <a:spLocks noChangeAspect="1" noChangeArrowheads="1"/>
        </xdr:cNvSpPr>
      </xdr:nvSpPr>
      <xdr:spPr bwMode="auto">
        <a:xfrm>
          <a:off x="10829925" y="78133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95" name="AutoShape 71">
          <a:extLst>
            <a:ext uri="{FF2B5EF4-FFF2-40B4-BE49-F238E27FC236}">
              <a16:creationId xmlns:a16="http://schemas.microsoft.com/office/drawing/2014/main" id="{00000000-0008-0000-0000-000047040000}"/>
            </a:ext>
          </a:extLst>
        </xdr:cNvPr>
        <xdr:cNvSpPr>
          <a:spLocks noChangeAspect="1" noChangeArrowheads="1"/>
        </xdr:cNvSpPr>
      </xdr:nvSpPr>
      <xdr:spPr bwMode="auto">
        <a:xfrm>
          <a:off x="10982325" y="7813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96" name="AutoShape 72">
          <a:extLst>
            <a:ext uri="{FF2B5EF4-FFF2-40B4-BE49-F238E27FC236}">
              <a16:creationId xmlns:a16="http://schemas.microsoft.com/office/drawing/2014/main" id="{00000000-0008-0000-0000-000048040000}"/>
            </a:ext>
          </a:extLst>
        </xdr:cNvPr>
        <xdr:cNvSpPr>
          <a:spLocks noChangeAspect="1" noChangeArrowheads="1"/>
        </xdr:cNvSpPr>
      </xdr:nvSpPr>
      <xdr:spPr bwMode="auto">
        <a:xfrm>
          <a:off x="10829925" y="78333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97" name="AutoShape 73">
          <a:extLst>
            <a:ext uri="{FF2B5EF4-FFF2-40B4-BE49-F238E27FC236}">
              <a16:creationId xmlns:a16="http://schemas.microsoft.com/office/drawing/2014/main" id="{00000000-0008-0000-0000-000049040000}"/>
            </a:ext>
          </a:extLst>
        </xdr:cNvPr>
        <xdr:cNvSpPr>
          <a:spLocks noChangeAspect="1" noChangeArrowheads="1"/>
        </xdr:cNvSpPr>
      </xdr:nvSpPr>
      <xdr:spPr bwMode="auto">
        <a:xfrm>
          <a:off x="10982325" y="7833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098" name="AutoShape 74">
          <a:extLst>
            <a:ext uri="{FF2B5EF4-FFF2-40B4-BE49-F238E27FC236}">
              <a16:creationId xmlns:a16="http://schemas.microsoft.com/office/drawing/2014/main" id="{00000000-0008-0000-0000-00004A040000}"/>
            </a:ext>
          </a:extLst>
        </xdr:cNvPr>
        <xdr:cNvSpPr>
          <a:spLocks noChangeAspect="1" noChangeArrowheads="1"/>
        </xdr:cNvSpPr>
      </xdr:nvSpPr>
      <xdr:spPr bwMode="auto">
        <a:xfrm>
          <a:off x="10829925" y="78533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099" name="AutoShape 75">
          <a:extLst>
            <a:ext uri="{FF2B5EF4-FFF2-40B4-BE49-F238E27FC236}">
              <a16:creationId xmlns:a16="http://schemas.microsoft.com/office/drawing/2014/main" id="{00000000-0008-0000-0000-00004B040000}"/>
            </a:ext>
          </a:extLst>
        </xdr:cNvPr>
        <xdr:cNvSpPr>
          <a:spLocks noChangeAspect="1" noChangeArrowheads="1"/>
        </xdr:cNvSpPr>
      </xdr:nvSpPr>
      <xdr:spPr bwMode="auto">
        <a:xfrm>
          <a:off x="10982325" y="7853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01" name="AutoShape 77">
          <a:extLst>
            <a:ext uri="{FF2B5EF4-FFF2-40B4-BE49-F238E27FC236}">
              <a16:creationId xmlns:a16="http://schemas.microsoft.com/office/drawing/2014/main" id="{00000000-0008-0000-0000-00004D040000}"/>
            </a:ext>
          </a:extLst>
        </xdr:cNvPr>
        <xdr:cNvSpPr>
          <a:spLocks noChangeAspect="1" noChangeArrowheads="1"/>
        </xdr:cNvSpPr>
      </xdr:nvSpPr>
      <xdr:spPr bwMode="auto">
        <a:xfrm>
          <a:off x="10829925" y="85172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02" name="AutoShape 78">
          <a:extLst>
            <a:ext uri="{FF2B5EF4-FFF2-40B4-BE49-F238E27FC236}">
              <a16:creationId xmlns:a16="http://schemas.microsoft.com/office/drawing/2014/main" id="{00000000-0008-0000-0000-00004E040000}"/>
            </a:ext>
          </a:extLst>
        </xdr:cNvPr>
        <xdr:cNvSpPr>
          <a:spLocks noChangeAspect="1" noChangeArrowheads="1"/>
        </xdr:cNvSpPr>
      </xdr:nvSpPr>
      <xdr:spPr bwMode="auto">
        <a:xfrm>
          <a:off x="10982325" y="8517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03" name="AutoShape 79">
          <a:extLst>
            <a:ext uri="{FF2B5EF4-FFF2-40B4-BE49-F238E27FC236}">
              <a16:creationId xmlns:a16="http://schemas.microsoft.com/office/drawing/2014/main" id="{00000000-0008-0000-0000-00004F040000}"/>
            </a:ext>
          </a:extLst>
        </xdr:cNvPr>
        <xdr:cNvSpPr>
          <a:spLocks noChangeAspect="1" noChangeArrowheads="1"/>
        </xdr:cNvSpPr>
      </xdr:nvSpPr>
      <xdr:spPr bwMode="auto">
        <a:xfrm>
          <a:off x="10829925" y="85372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04" name="AutoShape 80">
          <a:extLst>
            <a:ext uri="{FF2B5EF4-FFF2-40B4-BE49-F238E27FC236}">
              <a16:creationId xmlns:a16="http://schemas.microsoft.com/office/drawing/2014/main" id="{00000000-0008-0000-0000-000050040000}"/>
            </a:ext>
          </a:extLst>
        </xdr:cNvPr>
        <xdr:cNvSpPr>
          <a:spLocks noChangeAspect="1" noChangeArrowheads="1"/>
        </xdr:cNvSpPr>
      </xdr:nvSpPr>
      <xdr:spPr bwMode="auto">
        <a:xfrm>
          <a:off x="10982325" y="8537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05" name="AutoShape 81">
          <a:extLst>
            <a:ext uri="{FF2B5EF4-FFF2-40B4-BE49-F238E27FC236}">
              <a16:creationId xmlns:a16="http://schemas.microsoft.com/office/drawing/2014/main" id="{00000000-0008-0000-0000-000051040000}"/>
            </a:ext>
          </a:extLst>
        </xdr:cNvPr>
        <xdr:cNvSpPr>
          <a:spLocks noChangeAspect="1" noChangeArrowheads="1"/>
        </xdr:cNvSpPr>
      </xdr:nvSpPr>
      <xdr:spPr bwMode="auto">
        <a:xfrm>
          <a:off x="10829925" y="85572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06" name="AutoShape 82">
          <a:extLst>
            <a:ext uri="{FF2B5EF4-FFF2-40B4-BE49-F238E27FC236}">
              <a16:creationId xmlns:a16="http://schemas.microsoft.com/office/drawing/2014/main" id="{00000000-0008-0000-0000-000052040000}"/>
            </a:ext>
          </a:extLst>
        </xdr:cNvPr>
        <xdr:cNvSpPr>
          <a:spLocks noChangeAspect="1" noChangeArrowheads="1"/>
        </xdr:cNvSpPr>
      </xdr:nvSpPr>
      <xdr:spPr bwMode="auto">
        <a:xfrm>
          <a:off x="10982325" y="8557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07" name="AutoShape 83">
          <a:extLst>
            <a:ext uri="{FF2B5EF4-FFF2-40B4-BE49-F238E27FC236}">
              <a16:creationId xmlns:a16="http://schemas.microsoft.com/office/drawing/2014/main" id="{00000000-0008-0000-0000-000053040000}"/>
            </a:ext>
          </a:extLst>
        </xdr:cNvPr>
        <xdr:cNvSpPr>
          <a:spLocks noChangeAspect="1" noChangeArrowheads="1"/>
        </xdr:cNvSpPr>
      </xdr:nvSpPr>
      <xdr:spPr bwMode="auto">
        <a:xfrm>
          <a:off x="10829925" y="85772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08" name="AutoShape 84">
          <a:extLst>
            <a:ext uri="{FF2B5EF4-FFF2-40B4-BE49-F238E27FC236}">
              <a16:creationId xmlns:a16="http://schemas.microsoft.com/office/drawing/2014/main" id="{00000000-0008-0000-0000-000054040000}"/>
            </a:ext>
          </a:extLst>
        </xdr:cNvPr>
        <xdr:cNvSpPr>
          <a:spLocks noChangeAspect="1" noChangeArrowheads="1"/>
        </xdr:cNvSpPr>
      </xdr:nvSpPr>
      <xdr:spPr bwMode="auto">
        <a:xfrm>
          <a:off x="10982325" y="85772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10" name="AutoShape 86">
          <a:extLst>
            <a:ext uri="{FF2B5EF4-FFF2-40B4-BE49-F238E27FC236}">
              <a16:creationId xmlns:a16="http://schemas.microsoft.com/office/drawing/2014/main" id="{00000000-0008-0000-0000-000056040000}"/>
            </a:ext>
          </a:extLst>
        </xdr:cNvPr>
        <xdr:cNvSpPr>
          <a:spLocks noChangeAspect="1" noChangeArrowheads="1"/>
        </xdr:cNvSpPr>
      </xdr:nvSpPr>
      <xdr:spPr bwMode="auto">
        <a:xfrm>
          <a:off x="10829925" y="92411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11" name="AutoShape 87">
          <a:extLst>
            <a:ext uri="{FF2B5EF4-FFF2-40B4-BE49-F238E27FC236}">
              <a16:creationId xmlns:a16="http://schemas.microsoft.com/office/drawing/2014/main" id="{00000000-0008-0000-0000-000057040000}"/>
            </a:ext>
          </a:extLst>
        </xdr:cNvPr>
        <xdr:cNvSpPr>
          <a:spLocks noChangeAspect="1" noChangeArrowheads="1"/>
        </xdr:cNvSpPr>
      </xdr:nvSpPr>
      <xdr:spPr bwMode="auto">
        <a:xfrm>
          <a:off x="10982325" y="9241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12" name="AutoShape 88">
          <a:extLst>
            <a:ext uri="{FF2B5EF4-FFF2-40B4-BE49-F238E27FC236}">
              <a16:creationId xmlns:a16="http://schemas.microsoft.com/office/drawing/2014/main" id="{00000000-0008-0000-0000-000058040000}"/>
            </a:ext>
          </a:extLst>
        </xdr:cNvPr>
        <xdr:cNvSpPr>
          <a:spLocks noChangeAspect="1" noChangeArrowheads="1"/>
        </xdr:cNvSpPr>
      </xdr:nvSpPr>
      <xdr:spPr bwMode="auto">
        <a:xfrm>
          <a:off x="10829925" y="92611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13" name="AutoShape 89">
          <a:extLst>
            <a:ext uri="{FF2B5EF4-FFF2-40B4-BE49-F238E27FC236}">
              <a16:creationId xmlns:a16="http://schemas.microsoft.com/office/drawing/2014/main" id="{00000000-0008-0000-0000-000059040000}"/>
            </a:ext>
          </a:extLst>
        </xdr:cNvPr>
        <xdr:cNvSpPr>
          <a:spLocks noChangeAspect="1" noChangeArrowheads="1"/>
        </xdr:cNvSpPr>
      </xdr:nvSpPr>
      <xdr:spPr bwMode="auto">
        <a:xfrm>
          <a:off x="10982325" y="92611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14" name="AutoShape 90">
          <a:extLst>
            <a:ext uri="{FF2B5EF4-FFF2-40B4-BE49-F238E27FC236}">
              <a16:creationId xmlns:a16="http://schemas.microsoft.com/office/drawing/2014/main" id="{00000000-0008-0000-0000-00005A040000}"/>
            </a:ext>
          </a:extLst>
        </xdr:cNvPr>
        <xdr:cNvSpPr>
          <a:spLocks noChangeAspect="1" noChangeArrowheads="1"/>
        </xdr:cNvSpPr>
      </xdr:nvSpPr>
      <xdr:spPr bwMode="auto">
        <a:xfrm>
          <a:off x="10829925" y="92811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15" name="AutoShape 91">
          <a:extLst>
            <a:ext uri="{FF2B5EF4-FFF2-40B4-BE49-F238E27FC236}">
              <a16:creationId xmlns:a16="http://schemas.microsoft.com/office/drawing/2014/main" id="{00000000-0008-0000-0000-00005B040000}"/>
            </a:ext>
          </a:extLst>
        </xdr:cNvPr>
        <xdr:cNvSpPr>
          <a:spLocks noChangeAspect="1" noChangeArrowheads="1"/>
        </xdr:cNvSpPr>
      </xdr:nvSpPr>
      <xdr:spPr bwMode="auto">
        <a:xfrm>
          <a:off x="10982325" y="9281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16" name="AutoShape 92">
          <a:extLst>
            <a:ext uri="{FF2B5EF4-FFF2-40B4-BE49-F238E27FC236}">
              <a16:creationId xmlns:a16="http://schemas.microsoft.com/office/drawing/2014/main" id="{00000000-0008-0000-0000-00005C040000}"/>
            </a:ext>
          </a:extLst>
        </xdr:cNvPr>
        <xdr:cNvSpPr>
          <a:spLocks noChangeAspect="1" noChangeArrowheads="1"/>
        </xdr:cNvSpPr>
      </xdr:nvSpPr>
      <xdr:spPr bwMode="auto">
        <a:xfrm>
          <a:off x="10829925" y="93011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17" name="AutoShape 93">
          <a:extLst>
            <a:ext uri="{FF2B5EF4-FFF2-40B4-BE49-F238E27FC236}">
              <a16:creationId xmlns:a16="http://schemas.microsoft.com/office/drawing/2014/main" id="{00000000-0008-0000-0000-00005D040000}"/>
            </a:ext>
          </a:extLst>
        </xdr:cNvPr>
        <xdr:cNvSpPr>
          <a:spLocks noChangeAspect="1" noChangeArrowheads="1"/>
        </xdr:cNvSpPr>
      </xdr:nvSpPr>
      <xdr:spPr bwMode="auto">
        <a:xfrm>
          <a:off x="10982325" y="9301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18" name="AutoShape 94">
          <a:extLst>
            <a:ext uri="{FF2B5EF4-FFF2-40B4-BE49-F238E27FC236}">
              <a16:creationId xmlns:a16="http://schemas.microsoft.com/office/drawing/2014/main" id="{00000000-0008-0000-0000-00005E040000}"/>
            </a:ext>
          </a:extLst>
        </xdr:cNvPr>
        <xdr:cNvSpPr>
          <a:spLocks noChangeAspect="1" noChangeArrowheads="1"/>
        </xdr:cNvSpPr>
      </xdr:nvSpPr>
      <xdr:spPr bwMode="auto">
        <a:xfrm>
          <a:off x="10829925" y="932116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19" name="AutoShape 95">
          <a:extLst>
            <a:ext uri="{FF2B5EF4-FFF2-40B4-BE49-F238E27FC236}">
              <a16:creationId xmlns:a16="http://schemas.microsoft.com/office/drawing/2014/main" id="{00000000-0008-0000-0000-00005F040000}"/>
            </a:ext>
          </a:extLst>
        </xdr:cNvPr>
        <xdr:cNvSpPr>
          <a:spLocks noChangeAspect="1" noChangeArrowheads="1"/>
        </xdr:cNvSpPr>
      </xdr:nvSpPr>
      <xdr:spPr bwMode="auto">
        <a:xfrm>
          <a:off x="10982325" y="9321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466725</xdr:colOff>
      <xdr:row>57</xdr:row>
      <xdr:rowOff>0</xdr:rowOff>
    </xdr:from>
    <xdr:to>
      <xdr:col>10</xdr:col>
      <xdr:colOff>609600</xdr:colOff>
      <xdr:row>57</xdr:row>
      <xdr:rowOff>142875</xdr:rowOff>
    </xdr:to>
    <xdr:sp macro="" textlink="">
      <xdr:nvSpPr>
        <xdr:cNvPr id="1120" name="AutoShape 96">
          <a:extLst>
            <a:ext uri="{FF2B5EF4-FFF2-40B4-BE49-F238E27FC236}">
              <a16:creationId xmlns:a16="http://schemas.microsoft.com/office/drawing/2014/main" id="{00000000-0008-0000-0000-000060040000}"/>
            </a:ext>
          </a:extLst>
        </xdr:cNvPr>
        <xdr:cNvSpPr>
          <a:spLocks noChangeAspect="1" noChangeArrowheads="1"/>
        </xdr:cNvSpPr>
      </xdr:nvSpPr>
      <xdr:spPr bwMode="auto">
        <a:xfrm>
          <a:off x="11296650" y="932116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619125</xdr:colOff>
      <xdr:row>57</xdr:row>
      <xdr:rowOff>0</xdr:rowOff>
    </xdr:from>
    <xdr:to>
      <xdr:col>10</xdr:col>
      <xdr:colOff>923925</xdr:colOff>
      <xdr:row>58</xdr:row>
      <xdr:rowOff>101600</xdr:rowOff>
    </xdr:to>
    <xdr:sp macro="" textlink="">
      <xdr:nvSpPr>
        <xdr:cNvPr id="1121" name="AutoShape 97">
          <a:extLst>
            <a:ext uri="{FF2B5EF4-FFF2-40B4-BE49-F238E27FC236}">
              <a16:creationId xmlns:a16="http://schemas.microsoft.com/office/drawing/2014/main" id="{00000000-0008-0000-0000-000061040000}"/>
            </a:ext>
          </a:extLst>
        </xdr:cNvPr>
        <xdr:cNvSpPr>
          <a:spLocks noChangeAspect="1" noChangeArrowheads="1"/>
        </xdr:cNvSpPr>
      </xdr:nvSpPr>
      <xdr:spPr bwMode="auto">
        <a:xfrm>
          <a:off x="11449050" y="9321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22" name="AutoShape 98">
          <a:extLst>
            <a:ext uri="{FF2B5EF4-FFF2-40B4-BE49-F238E27FC236}">
              <a16:creationId xmlns:a16="http://schemas.microsoft.com/office/drawing/2014/main" id="{00000000-0008-0000-0000-000062040000}"/>
            </a:ext>
          </a:extLst>
        </xdr:cNvPr>
        <xdr:cNvSpPr>
          <a:spLocks noChangeAspect="1" noChangeArrowheads="1"/>
        </xdr:cNvSpPr>
      </xdr:nvSpPr>
      <xdr:spPr bwMode="auto">
        <a:xfrm>
          <a:off x="10829925" y="934116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23" name="AutoShape 99">
          <a:extLst>
            <a:ext uri="{FF2B5EF4-FFF2-40B4-BE49-F238E27FC236}">
              <a16:creationId xmlns:a16="http://schemas.microsoft.com/office/drawing/2014/main" id="{00000000-0008-0000-0000-000063040000}"/>
            </a:ext>
          </a:extLst>
        </xdr:cNvPr>
        <xdr:cNvSpPr>
          <a:spLocks noChangeAspect="1" noChangeArrowheads="1"/>
        </xdr:cNvSpPr>
      </xdr:nvSpPr>
      <xdr:spPr bwMode="auto">
        <a:xfrm>
          <a:off x="10982325" y="9341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24" name="AutoShape 100">
          <a:extLst>
            <a:ext uri="{FF2B5EF4-FFF2-40B4-BE49-F238E27FC236}">
              <a16:creationId xmlns:a16="http://schemas.microsoft.com/office/drawing/2014/main" id="{00000000-0008-0000-0000-000064040000}"/>
            </a:ext>
          </a:extLst>
        </xdr:cNvPr>
        <xdr:cNvSpPr>
          <a:spLocks noChangeAspect="1" noChangeArrowheads="1"/>
        </xdr:cNvSpPr>
      </xdr:nvSpPr>
      <xdr:spPr bwMode="auto">
        <a:xfrm>
          <a:off x="10829925" y="936117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25" name="AutoShape 101">
          <a:extLst>
            <a:ext uri="{FF2B5EF4-FFF2-40B4-BE49-F238E27FC236}">
              <a16:creationId xmlns:a16="http://schemas.microsoft.com/office/drawing/2014/main" id="{00000000-0008-0000-0000-000065040000}"/>
            </a:ext>
          </a:extLst>
        </xdr:cNvPr>
        <xdr:cNvSpPr>
          <a:spLocks noChangeAspect="1" noChangeArrowheads="1"/>
        </xdr:cNvSpPr>
      </xdr:nvSpPr>
      <xdr:spPr bwMode="auto">
        <a:xfrm>
          <a:off x="10982325" y="9361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304800</xdr:colOff>
      <xdr:row>58</xdr:row>
      <xdr:rowOff>101600</xdr:rowOff>
    </xdr:to>
    <xdr:sp macro="" textlink="">
      <xdr:nvSpPr>
        <xdr:cNvPr id="1126" name="AutoShape 102">
          <a:extLst>
            <a:ext uri="{FF2B5EF4-FFF2-40B4-BE49-F238E27FC236}">
              <a16:creationId xmlns:a16="http://schemas.microsoft.com/office/drawing/2014/main" id="{00000000-0008-0000-0000-000066040000}"/>
            </a:ext>
          </a:extLst>
        </xdr:cNvPr>
        <xdr:cNvSpPr>
          <a:spLocks noChangeAspect="1" noChangeArrowheads="1"/>
        </xdr:cNvSpPr>
      </xdr:nvSpPr>
      <xdr:spPr bwMode="auto">
        <a:xfrm>
          <a:off x="10829925" y="94126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27" name="AutoShape 103">
          <a:extLst>
            <a:ext uri="{FF2B5EF4-FFF2-40B4-BE49-F238E27FC236}">
              <a16:creationId xmlns:a16="http://schemas.microsoft.com/office/drawing/2014/main" id="{00000000-0008-0000-0000-000067040000}"/>
            </a:ext>
          </a:extLst>
        </xdr:cNvPr>
        <xdr:cNvSpPr>
          <a:spLocks noChangeAspect="1" noChangeArrowheads="1"/>
        </xdr:cNvSpPr>
      </xdr:nvSpPr>
      <xdr:spPr bwMode="auto">
        <a:xfrm>
          <a:off x="10829925" y="94316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28" name="AutoShape 104">
          <a:extLst>
            <a:ext uri="{FF2B5EF4-FFF2-40B4-BE49-F238E27FC236}">
              <a16:creationId xmlns:a16="http://schemas.microsoft.com/office/drawing/2014/main" id="{00000000-0008-0000-0000-000068040000}"/>
            </a:ext>
          </a:extLst>
        </xdr:cNvPr>
        <xdr:cNvSpPr>
          <a:spLocks noChangeAspect="1" noChangeArrowheads="1"/>
        </xdr:cNvSpPr>
      </xdr:nvSpPr>
      <xdr:spPr bwMode="auto">
        <a:xfrm>
          <a:off x="10982325" y="94316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57</xdr:row>
      <xdr:rowOff>0</xdr:rowOff>
    </xdr:from>
    <xdr:to>
      <xdr:col>10</xdr:col>
      <xdr:colOff>142875</xdr:colOff>
      <xdr:row>57</xdr:row>
      <xdr:rowOff>142875</xdr:rowOff>
    </xdr:to>
    <xdr:sp macro="" textlink="">
      <xdr:nvSpPr>
        <xdr:cNvPr id="1129" name="AutoShape 105">
          <a:extLst>
            <a:ext uri="{FF2B5EF4-FFF2-40B4-BE49-F238E27FC236}">
              <a16:creationId xmlns:a16="http://schemas.microsoft.com/office/drawing/2014/main" id="{00000000-0008-0000-0000-000069040000}"/>
            </a:ext>
          </a:extLst>
        </xdr:cNvPr>
        <xdr:cNvSpPr>
          <a:spLocks noChangeAspect="1" noChangeArrowheads="1"/>
        </xdr:cNvSpPr>
      </xdr:nvSpPr>
      <xdr:spPr bwMode="auto">
        <a:xfrm>
          <a:off x="10829925" y="94516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57</xdr:row>
      <xdr:rowOff>0</xdr:rowOff>
    </xdr:from>
    <xdr:to>
      <xdr:col>10</xdr:col>
      <xdr:colOff>457200</xdr:colOff>
      <xdr:row>58</xdr:row>
      <xdr:rowOff>101600</xdr:rowOff>
    </xdr:to>
    <xdr:sp macro="" textlink="">
      <xdr:nvSpPr>
        <xdr:cNvPr id="1130" name="AutoShape 106">
          <a:extLst>
            <a:ext uri="{FF2B5EF4-FFF2-40B4-BE49-F238E27FC236}">
              <a16:creationId xmlns:a16="http://schemas.microsoft.com/office/drawing/2014/main" id="{00000000-0008-0000-0000-00006A040000}"/>
            </a:ext>
          </a:extLst>
        </xdr:cNvPr>
        <xdr:cNvSpPr>
          <a:spLocks noChangeAspect="1" noChangeArrowheads="1"/>
        </xdr:cNvSpPr>
      </xdr:nvSpPr>
      <xdr:spPr bwMode="auto">
        <a:xfrm>
          <a:off x="10982325" y="945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javascript:window.top.ZmObjectManager.__doClickObject(document.getElementById(%22OBJ_PREFIX_DWT2989_com_zimbra_email%22));" TargetMode="External"/><Relationship Id="rId7" Type="http://schemas.openxmlformats.org/officeDocument/2006/relationships/hyperlink" Target="javascript:window.top.ZmObjectManager.__doClickObject(document.getElementById(%22OBJ_PREFIX_DWT2540_com_zimbra_email%22));" TargetMode="External"/><Relationship Id="rId2" Type="http://schemas.openxmlformats.org/officeDocument/2006/relationships/hyperlink" Target="javascript:window.top.ZmObjectManager.__doClickObject(document.getElementById(%22OBJ_PREFIX_DWT2946_com_zimbra_email%22));" TargetMode="External"/><Relationship Id="rId1" Type="http://schemas.openxmlformats.org/officeDocument/2006/relationships/hyperlink" Target="javascript:window.top.ZmObjectManager.__doClickObject(document.getElementById(%22OBJ_PREFIX_DWT2554_com_zimbra_email%22));" TargetMode="External"/><Relationship Id="rId6" Type="http://schemas.openxmlformats.org/officeDocument/2006/relationships/hyperlink" Target="mailto:joloaulicino@comcast.net" TargetMode="External"/><Relationship Id="rId11" Type="http://schemas.openxmlformats.org/officeDocument/2006/relationships/comments" Target="../comments1.xml"/><Relationship Id="rId5" Type="http://schemas.openxmlformats.org/officeDocument/2006/relationships/hyperlink" Target="mailto:ronmccullough@comcast.net" TargetMode="External"/><Relationship Id="rId10" Type="http://schemas.openxmlformats.org/officeDocument/2006/relationships/vmlDrawing" Target="../drawings/vmlDrawing1.vml"/><Relationship Id="rId4" Type="http://schemas.openxmlformats.org/officeDocument/2006/relationships/hyperlink" Target="javascript:window.top.ZmObjectManager.__doClickObject(document.getElementById(%22OBJ_PREFIX_DWT4406_com_zimbra_email%22));"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86"/>
  <sheetViews>
    <sheetView tabSelected="1" zoomScale="75" zoomScaleNormal="75" workbookViewId="0">
      <pane xSplit="1" ySplit="2" topLeftCell="K99" activePane="bottomRight" state="frozen"/>
      <selection pane="topRight" activeCell="B1" sqref="B1"/>
      <selection pane="bottomLeft" activeCell="A3" sqref="A3"/>
      <selection pane="bottomRight" activeCell="P109" sqref="P109:P121"/>
    </sheetView>
  </sheetViews>
  <sheetFormatPr defaultColWidth="18.85546875" defaultRowHeight="15" x14ac:dyDescent="0.2"/>
  <cols>
    <col min="1" max="1" width="19.5703125" style="31" customWidth="1"/>
    <col min="2" max="3" width="18.85546875" customWidth="1"/>
    <col min="5" max="6" width="18.85546875" style="47" customWidth="1"/>
    <col min="7" max="9" width="18.85546875" customWidth="1"/>
    <col min="10" max="10" width="18.85546875" style="60" customWidth="1"/>
    <col min="11" max="11" width="36" style="47" customWidth="1"/>
    <col min="12" max="12" width="32.140625" style="47" customWidth="1"/>
    <col min="13" max="13" width="18.140625" customWidth="1"/>
    <col min="14" max="14" width="18.85546875" style="47"/>
    <col min="15" max="15" width="26.28515625" style="47" customWidth="1"/>
    <col min="16" max="16" width="32.140625" customWidth="1"/>
    <col min="17" max="17" width="28.140625" customWidth="1"/>
    <col min="18" max="18" width="29.85546875" customWidth="1"/>
    <col min="19" max="19" width="6.140625" customWidth="1"/>
    <col min="20" max="20" width="26.140625" style="166" customWidth="1"/>
    <col min="23" max="23" width="5.28515625" customWidth="1"/>
    <col min="24" max="24" width="18.85546875" style="166"/>
    <col min="25" max="25" width="18.85546875" style="121"/>
    <col min="27" max="27" width="6.7109375" customWidth="1"/>
    <col min="28" max="28" width="18.85546875" style="166"/>
    <col min="29" max="29" width="17.28515625" customWidth="1"/>
    <col min="30" max="30" width="21.85546875" style="72" customWidth="1"/>
    <col min="31" max="31" width="6.28515625" customWidth="1"/>
    <col min="32" max="32" width="18.85546875" style="166"/>
    <col min="35" max="35" width="6.7109375" customWidth="1"/>
    <col min="36" max="36" width="18.85546875" style="166"/>
    <col min="39" max="39" width="5.85546875" style="72" customWidth="1"/>
    <col min="40" max="40" width="22.85546875" style="72" customWidth="1"/>
  </cols>
  <sheetData>
    <row r="1" spans="1:43" s="4" customFormat="1" ht="63.75" x14ac:dyDescent="0.2">
      <c r="A1" s="30" t="s">
        <v>27</v>
      </c>
      <c r="B1" s="3" t="s">
        <v>0</v>
      </c>
      <c r="C1" s="3" t="s">
        <v>47</v>
      </c>
      <c r="D1" s="3" t="s">
        <v>1</v>
      </c>
      <c r="E1" s="41" t="s">
        <v>2</v>
      </c>
      <c r="F1" s="41" t="s">
        <v>32</v>
      </c>
      <c r="G1" s="3" t="s">
        <v>3</v>
      </c>
      <c r="H1" s="3" t="s">
        <v>4</v>
      </c>
      <c r="I1" s="3" t="s">
        <v>5</v>
      </c>
      <c r="J1" s="55" t="s">
        <v>6</v>
      </c>
      <c r="K1" s="41" t="s">
        <v>7</v>
      </c>
      <c r="L1" s="41" t="s">
        <v>28</v>
      </c>
      <c r="M1" s="3" t="s">
        <v>8</v>
      </c>
      <c r="N1" s="41" t="s">
        <v>58</v>
      </c>
      <c r="O1" s="41" t="s">
        <v>57</v>
      </c>
      <c r="P1" s="3" t="s">
        <v>35</v>
      </c>
      <c r="Q1" s="3" t="s">
        <v>36</v>
      </c>
      <c r="S1" s="133"/>
      <c r="T1" s="159" t="s">
        <v>377</v>
      </c>
      <c r="U1" s="134"/>
      <c r="V1" s="134"/>
      <c r="W1" s="135"/>
      <c r="X1" s="159" t="s">
        <v>163</v>
      </c>
      <c r="Y1" s="136"/>
      <c r="Z1" s="134"/>
      <c r="AA1" s="135"/>
      <c r="AB1" s="159" t="s">
        <v>38</v>
      </c>
      <c r="AC1" s="137"/>
      <c r="AD1" s="138"/>
      <c r="AE1" s="135"/>
      <c r="AF1" s="159" t="s">
        <v>37</v>
      </c>
      <c r="AH1" s="134"/>
      <c r="AI1" s="135"/>
      <c r="AJ1" s="159" t="s">
        <v>78</v>
      </c>
      <c r="AK1" s="137"/>
      <c r="AL1" s="134"/>
      <c r="AM1" s="230"/>
      <c r="AN1" s="138" t="s">
        <v>248</v>
      </c>
      <c r="AP1" s="134"/>
      <c r="AQ1" s="139"/>
    </row>
    <row r="2" spans="1:43" s="10" customFormat="1" x14ac:dyDescent="0.2">
      <c r="A2" s="31"/>
      <c r="E2" s="36"/>
      <c r="F2" s="36"/>
      <c r="J2" s="56"/>
      <c r="K2" s="36"/>
      <c r="L2" s="36"/>
      <c r="N2" s="36"/>
      <c r="O2" s="36"/>
      <c r="S2" s="140"/>
      <c r="T2" s="184" t="s">
        <v>75</v>
      </c>
      <c r="U2" s="185" t="s">
        <v>76</v>
      </c>
      <c r="V2" s="185" t="s">
        <v>77</v>
      </c>
      <c r="W2" s="140"/>
      <c r="X2" s="184" t="s">
        <v>75</v>
      </c>
      <c r="Y2" s="185" t="s">
        <v>76</v>
      </c>
      <c r="Z2" s="185" t="s">
        <v>77</v>
      </c>
      <c r="AA2" s="140"/>
      <c r="AB2" s="184" t="s">
        <v>75</v>
      </c>
      <c r="AC2" s="185" t="s">
        <v>76</v>
      </c>
      <c r="AD2" s="185" t="s">
        <v>77</v>
      </c>
      <c r="AE2" s="140"/>
      <c r="AF2" s="184" t="s">
        <v>75</v>
      </c>
      <c r="AG2" s="185" t="s">
        <v>76</v>
      </c>
      <c r="AH2" s="185" t="s">
        <v>77</v>
      </c>
      <c r="AI2" s="140"/>
      <c r="AJ2" s="184" t="s">
        <v>75</v>
      </c>
      <c r="AK2" s="185" t="s">
        <v>76</v>
      </c>
      <c r="AL2" s="185" t="s">
        <v>77</v>
      </c>
      <c r="AM2" s="229"/>
      <c r="AN2" s="228" t="s">
        <v>249</v>
      </c>
      <c r="AO2" s="141" t="s">
        <v>42</v>
      </c>
      <c r="AP2" s="141" t="s">
        <v>43</v>
      </c>
      <c r="AQ2" s="142" t="s">
        <v>44</v>
      </c>
    </row>
    <row r="3" spans="1:43" s="10" customFormat="1" x14ac:dyDescent="0.2">
      <c r="A3" s="31"/>
      <c r="E3" s="36"/>
      <c r="F3" s="36"/>
      <c r="J3" s="56"/>
      <c r="K3" s="36"/>
      <c r="L3" s="36"/>
      <c r="N3" s="36"/>
      <c r="O3" s="36"/>
      <c r="S3" s="140" t="s">
        <v>23</v>
      </c>
      <c r="T3" s="140"/>
      <c r="U3" s="141"/>
      <c r="V3" s="141"/>
      <c r="W3" s="140" t="s">
        <v>23</v>
      </c>
      <c r="X3" s="140"/>
      <c r="Y3" s="141"/>
      <c r="Z3" s="141"/>
      <c r="AA3" s="140" t="s">
        <v>23</v>
      </c>
      <c r="AB3" s="140"/>
      <c r="AC3" s="141"/>
      <c r="AD3" s="141"/>
      <c r="AE3" s="140" t="s">
        <v>23</v>
      </c>
      <c r="AF3" s="140"/>
      <c r="AG3" s="141"/>
      <c r="AH3" s="141"/>
      <c r="AI3" s="140" t="s">
        <v>23</v>
      </c>
      <c r="AJ3" s="140"/>
      <c r="AK3" s="141"/>
      <c r="AL3" s="141"/>
      <c r="AM3" s="229" t="s">
        <v>23</v>
      </c>
      <c r="AN3" s="237"/>
      <c r="AO3" s="216"/>
      <c r="AP3" s="216"/>
      <c r="AQ3" s="243"/>
    </row>
    <row r="4" spans="1:43" s="84" customFormat="1" ht="47.25" x14ac:dyDescent="0.25">
      <c r="A4" s="79">
        <v>1</v>
      </c>
      <c r="B4" s="80" t="s">
        <v>80</v>
      </c>
      <c r="C4" s="80"/>
      <c r="D4" s="81" t="s">
        <v>82</v>
      </c>
      <c r="E4" s="82" t="s">
        <v>83</v>
      </c>
      <c r="F4" s="80" t="s">
        <v>280</v>
      </c>
      <c r="G4" s="83" t="s">
        <v>99</v>
      </c>
      <c r="H4" s="83" t="s">
        <v>100</v>
      </c>
      <c r="I4" s="83" t="s">
        <v>79</v>
      </c>
      <c r="J4" s="187" t="s">
        <v>392</v>
      </c>
      <c r="K4" s="177" t="s">
        <v>98</v>
      </c>
      <c r="L4" s="188" t="s">
        <v>84</v>
      </c>
      <c r="M4" s="112" t="s">
        <v>90</v>
      </c>
      <c r="N4" s="152">
        <f>58.38*2</f>
        <v>116.76</v>
      </c>
      <c r="O4" s="152">
        <f>1.6282*2</f>
        <v>3.2564000000000002</v>
      </c>
      <c r="P4" s="189" t="s">
        <v>410</v>
      </c>
      <c r="Q4" s="85">
        <v>42386</v>
      </c>
      <c r="S4" s="140" t="s">
        <v>11</v>
      </c>
      <c r="T4" s="160"/>
      <c r="U4" s="143"/>
      <c r="V4" s="218"/>
      <c r="W4" s="140" t="s">
        <v>11</v>
      </c>
      <c r="X4" s="160"/>
      <c r="Y4" s="143"/>
      <c r="Z4" s="143"/>
      <c r="AA4" s="140" t="s">
        <v>11</v>
      </c>
      <c r="AB4" s="196" t="s">
        <v>86</v>
      </c>
      <c r="AC4" s="143"/>
      <c r="AD4" s="216"/>
      <c r="AE4" s="140" t="s">
        <v>11</v>
      </c>
      <c r="AF4" s="160"/>
      <c r="AG4" s="143"/>
      <c r="AH4" s="206"/>
      <c r="AI4" s="140" t="s">
        <v>11</v>
      </c>
      <c r="AJ4" s="160"/>
      <c r="AK4" s="143"/>
      <c r="AL4" s="143"/>
      <c r="AM4" s="229" t="s">
        <v>11</v>
      </c>
      <c r="AN4" s="237"/>
      <c r="AO4" s="216"/>
      <c r="AP4" s="216"/>
      <c r="AQ4" s="243"/>
    </row>
    <row r="5" spans="1:43" s="87" customFormat="1" x14ac:dyDescent="0.2">
      <c r="A5" s="86"/>
      <c r="B5" s="186" t="s">
        <v>81</v>
      </c>
      <c r="E5" s="88"/>
      <c r="F5" s="88"/>
      <c r="J5" s="89"/>
      <c r="K5" s="88"/>
      <c r="L5" s="88"/>
      <c r="N5" s="88"/>
      <c r="O5" s="88"/>
      <c r="S5" s="140"/>
      <c r="T5" s="160"/>
      <c r="U5" s="143"/>
      <c r="V5" s="205" t="s">
        <v>196</v>
      </c>
      <c r="W5" s="140"/>
      <c r="X5" s="160"/>
      <c r="Y5" s="143"/>
      <c r="Z5" s="143"/>
      <c r="AA5" s="140"/>
      <c r="AB5" s="196" t="s">
        <v>96</v>
      </c>
      <c r="AC5" s="143"/>
      <c r="AD5" s="216"/>
      <c r="AE5" s="140"/>
      <c r="AF5" s="160"/>
      <c r="AG5" s="143"/>
      <c r="AH5" s="205" t="s">
        <v>125</v>
      </c>
      <c r="AI5" s="140"/>
      <c r="AJ5" s="160"/>
      <c r="AK5" s="143"/>
      <c r="AL5" s="143"/>
      <c r="AM5" s="229"/>
      <c r="AN5" s="237"/>
      <c r="AO5" s="216"/>
      <c r="AP5" s="216"/>
      <c r="AQ5" s="243"/>
    </row>
    <row r="6" spans="1:43" s="87" customFormat="1" ht="25.5" x14ac:dyDescent="0.2">
      <c r="A6" s="90"/>
      <c r="B6" s="91"/>
      <c r="C6" s="91"/>
      <c r="D6" s="91"/>
      <c r="E6" s="92"/>
      <c r="F6" s="92"/>
      <c r="G6" s="91"/>
      <c r="H6" s="91"/>
      <c r="I6" s="91"/>
      <c r="J6" s="93"/>
      <c r="K6" s="92"/>
      <c r="L6" s="92"/>
      <c r="M6" s="91"/>
      <c r="N6" s="92"/>
      <c r="O6" s="92"/>
      <c r="P6" s="91"/>
      <c r="Q6" s="91"/>
      <c r="R6" s="94"/>
      <c r="S6" s="140" t="s">
        <v>12</v>
      </c>
      <c r="T6" s="227" t="s">
        <v>297</v>
      </c>
      <c r="V6" s="226" t="s">
        <v>225</v>
      </c>
      <c r="W6" s="140" t="s">
        <v>12</v>
      </c>
      <c r="X6" s="160"/>
      <c r="Y6" s="144"/>
      <c r="Z6" s="143"/>
      <c r="AA6" s="140" t="s">
        <v>12</v>
      </c>
      <c r="AB6" s="227" t="s">
        <v>226</v>
      </c>
      <c r="AC6" s="205" t="s">
        <v>333</v>
      </c>
      <c r="AD6" s="221"/>
      <c r="AE6" s="140" t="s">
        <v>12</v>
      </c>
      <c r="AF6" s="160"/>
      <c r="AG6" s="144"/>
      <c r="AH6" s="205" t="s">
        <v>126</v>
      </c>
      <c r="AI6" s="140" t="s">
        <v>12</v>
      </c>
      <c r="AJ6" s="160"/>
      <c r="AK6" s="144"/>
      <c r="AL6" s="143"/>
      <c r="AM6" s="229" t="s">
        <v>12</v>
      </c>
      <c r="AN6" s="237"/>
      <c r="AO6" s="216"/>
      <c r="AP6" s="216"/>
      <c r="AQ6" s="243"/>
    </row>
    <row r="7" spans="1:43" s="87" customFormat="1" ht="64.5" thickBot="1" x14ac:dyDescent="0.25">
      <c r="A7" s="86">
        <v>2</v>
      </c>
      <c r="B7" s="95" t="s">
        <v>88</v>
      </c>
      <c r="C7" s="95"/>
      <c r="D7" s="110" t="s">
        <v>243</v>
      </c>
      <c r="E7" s="193" t="s">
        <v>101</v>
      </c>
      <c r="F7" s="191" t="s">
        <v>293</v>
      </c>
      <c r="G7" s="96" t="s">
        <v>87</v>
      </c>
      <c r="H7" s="98" t="s">
        <v>304</v>
      </c>
      <c r="I7" s="192" t="s">
        <v>93</v>
      </c>
      <c r="J7" s="99" t="s">
        <v>382</v>
      </c>
      <c r="K7" s="199" t="s">
        <v>102</v>
      </c>
      <c r="L7" s="195" t="s">
        <v>95</v>
      </c>
      <c r="M7" s="96" t="s">
        <v>91</v>
      </c>
      <c r="N7" s="158">
        <v>60</v>
      </c>
      <c r="O7" s="100"/>
      <c r="P7" s="101" t="s">
        <v>89</v>
      </c>
      <c r="Q7" s="102">
        <v>42388</v>
      </c>
      <c r="R7" s="103"/>
      <c r="S7" s="140"/>
      <c r="T7" s="227" t="s">
        <v>298</v>
      </c>
      <c r="V7" s="197" t="s">
        <v>154</v>
      </c>
      <c r="W7" s="140"/>
      <c r="X7" s="160"/>
      <c r="Y7" s="143"/>
      <c r="Z7" s="147"/>
      <c r="AA7" s="140"/>
      <c r="AB7" s="190"/>
      <c r="AC7" s="218"/>
      <c r="AD7" s="217"/>
      <c r="AE7" s="140"/>
      <c r="AF7" s="160"/>
      <c r="AG7" s="143"/>
      <c r="AH7" s="205" t="s">
        <v>127</v>
      </c>
      <c r="AI7" s="140"/>
      <c r="AJ7" s="160"/>
      <c r="AK7" s="143"/>
      <c r="AL7" s="147"/>
      <c r="AM7" s="229"/>
      <c r="AN7" s="237"/>
      <c r="AO7" s="216"/>
      <c r="AP7" s="216"/>
      <c r="AQ7" s="243"/>
    </row>
    <row r="8" spans="1:43" s="87" customFormat="1" x14ac:dyDescent="0.2">
      <c r="A8" s="86"/>
      <c r="B8" s="96"/>
      <c r="C8" s="96"/>
      <c r="D8" s="114" t="s">
        <v>92</v>
      </c>
      <c r="E8" s="194"/>
      <c r="F8" s="97"/>
      <c r="G8" s="96"/>
      <c r="H8" s="96"/>
      <c r="I8" s="96"/>
      <c r="J8" s="104"/>
      <c r="K8" s="97"/>
      <c r="L8" s="97"/>
      <c r="M8" s="96"/>
      <c r="N8" s="97"/>
      <c r="O8" s="97"/>
      <c r="P8" s="96"/>
      <c r="Q8" s="96"/>
      <c r="R8" s="103"/>
      <c r="S8" s="140" t="s">
        <v>13</v>
      </c>
      <c r="T8" s="160"/>
      <c r="V8" s="205" t="s">
        <v>215</v>
      </c>
      <c r="W8" s="140" t="s">
        <v>13</v>
      </c>
      <c r="X8" s="160"/>
      <c r="Y8" s="143"/>
      <c r="Z8" s="143"/>
      <c r="AA8" s="140" t="s">
        <v>13</v>
      </c>
      <c r="AB8" s="227" t="s">
        <v>297</v>
      </c>
      <c r="AC8" s="218"/>
      <c r="AD8" s="268"/>
      <c r="AE8" s="140" t="s">
        <v>13</v>
      </c>
      <c r="AF8" s="190"/>
      <c r="AG8" s="218"/>
      <c r="AH8" s="218"/>
      <c r="AI8" s="140" t="s">
        <v>13</v>
      </c>
      <c r="AJ8" s="160"/>
      <c r="AK8" s="143"/>
      <c r="AL8" s="143"/>
      <c r="AM8" s="229" t="s">
        <v>13</v>
      </c>
      <c r="AN8" s="237"/>
      <c r="AO8" s="216"/>
      <c r="AP8" s="216"/>
      <c r="AQ8" s="243"/>
    </row>
    <row r="9" spans="1:43" s="87" customFormat="1" x14ac:dyDescent="0.2">
      <c r="A9" s="105"/>
      <c r="B9" s="106"/>
      <c r="C9" s="106"/>
      <c r="D9" s="106"/>
      <c r="E9" s="198"/>
      <c r="F9" s="107"/>
      <c r="G9" s="106"/>
      <c r="H9" s="106"/>
      <c r="I9" s="106"/>
      <c r="J9" s="108"/>
      <c r="K9" s="107"/>
      <c r="L9" s="107"/>
      <c r="M9" s="106"/>
      <c r="N9" s="107"/>
      <c r="O9" s="107"/>
      <c r="P9" s="106"/>
      <c r="Q9" s="106"/>
      <c r="R9" s="109"/>
      <c r="S9" s="140"/>
      <c r="T9" s="160"/>
      <c r="V9" s="216"/>
      <c r="W9" s="140"/>
      <c r="X9" s="160"/>
      <c r="Y9" s="143"/>
      <c r="Z9" s="143"/>
      <c r="AA9" s="140"/>
      <c r="AB9" s="227" t="s">
        <v>298</v>
      </c>
      <c r="AC9" s="218"/>
      <c r="AD9" s="269"/>
      <c r="AE9" s="140"/>
      <c r="AF9" s="227" t="s">
        <v>326</v>
      </c>
      <c r="AG9" s="205" t="s">
        <v>317</v>
      </c>
      <c r="AH9" s="218"/>
      <c r="AI9" s="140"/>
      <c r="AJ9" s="160"/>
      <c r="AK9" s="143"/>
      <c r="AL9" s="143"/>
      <c r="AM9" s="229"/>
      <c r="AN9" s="237"/>
      <c r="AO9" s="216"/>
      <c r="AP9" s="216"/>
      <c r="AQ9" s="243"/>
    </row>
    <row r="10" spans="1:43" s="87" customFormat="1" ht="57.75" thickBot="1" x14ac:dyDescent="0.25">
      <c r="A10" s="86">
        <v>3</v>
      </c>
      <c r="B10" s="192" t="s">
        <v>104</v>
      </c>
      <c r="C10" s="192" t="s">
        <v>110</v>
      </c>
      <c r="D10" s="201" t="s">
        <v>103</v>
      </c>
      <c r="E10" s="202" t="s">
        <v>105</v>
      </c>
      <c r="F10" s="195" t="s">
        <v>106</v>
      </c>
      <c r="G10" s="201" t="s">
        <v>111</v>
      </c>
      <c r="H10" s="203">
        <v>0.8125</v>
      </c>
      <c r="I10" s="192" t="s">
        <v>109</v>
      </c>
      <c r="J10" s="195" t="s">
        <v>390</v>
      </c>
      <c r="K10" s="202" t="s">
        <v>112</v>
      </c>
      <c r="L10" s="201" t="s">
        <v>107</v>
      </c>
      <c r="M10" s="96" t="s">
        <v>90</v>
      </c>
      <c r="N10" s="152">
        <v>58.38</v>
      </c>
      <c r="O10" s="152">
        <v>1.62</v>
      </c>
      <c r="P10" s="192" t="s">
        <v>108</v>
      </c>
      <c r="Q10" s="111">
        <v>42397</v>
      </c>
      <c r="R10" s="103"/>
      <c r="S10" s="140" t="s">
        <v>14</v>
      </c>
      <c r="T10" s="160"/>
      <c r="V10" s="216"/>
      <c r="W10" s="140" t="s">
        <v>14</v>
      </c>
      <c r="X10" s="160"/>
      <c r="Y10" s="143"/>
      <c r="Z10" s="143"/>
      <c r="AA10" s="140" t="s">
        <v>14</v>
      </c>
      <c r="AB10" s="190"/>
      <c r="AC10" s="218"/>
      <c r="AD10" s="254"/>
      <c r="AE10" s="140" t="s">
        <v>14</v>
      </c>
      <c r="AF10" s="190"/>
      <c r="AG10" s="205"/>
      <c r="AH10" s="205" t="s">
        <v>307</v>
      </c>
      <c r="AI10" s="140" t="s">
        <v>14</v>
      </c>
      <c r="AJ10" s="160"/>
      <c r="AK10" s="143"/>
      <c r="AL10" s="143"/>
      <c r="AM10" s="229" t="s">
        <v>14</v>
      </c>
      <c r="AN10" s="237"/>
      <c r="AO10" s="216"/>
      <c r="AP10" s="216"/>
      <c r="AQ10" s="243"/>
    </row>
    <row r="11" spans="1:43" s="94" customFormat="1" x14ac:dyDescent="0.2">
      <c r="A11" s="86"/>
      <c r="B11" s="96"/>
      <c r="C11" s="96"/>
      <c r="D11" s="114" t="s">
        <v>132</v>
      </c>
      <c r="E11" s="192"/>
      <c r="F11" s="200"/>
      <c r="G11" s="200"/>
      <c r="H11" s="200"/>
      <c r="I11" s="96"/>
      <c r="J11" s="200"/>
      <c r="K11" s="97"/>
      <c r="L11" s="200"/>
      <c r="M11" s="96"/>
      <c r="N11" s="100"/>
      <c r="O11" s="100"/>
      <c r="P11" s="101"/>
      <c r="Q11" s="101"/>
      <c r="R11" s="103"/>
      <c r="S11" s="145"/>
      <c r="T11" s="161"/>
      <c r="U11" s="146"/>
      <c r="V11" s="147"/>
      <c r="W11" s="145"/>
      <c r="X11" s="161"/>
      <c r="Y11" s="146"/>
      <c r="Z11" s="147"/>
      <c r="AA11" s="145"/>
      <c r="AB11" s="161"/>
      <c r="AC11" s="146"/>
      <c r="AD11" s="267" t="s">
        <v>375</v>
      </c>
      <c r="AE11" s="145"/>
      <c r="AF11" s="250"/>
      <c r="AG11" s="249"/>
      <c r="AH11" s="197"/>
      <c r="AI11" s="145"/>
      <c r="AJ11" s="161"/>
      <c r="AK11" s="146"/>
      <c r="AL11" s="147"/>
      <c r="AM11" s="230"/>
      <c r="AN11" s="238"/>
      <c r="AO11" s="244"/>
      <c r="AP11" s="244"/>
      <c r="AQ11" s="245"/>
    </row>
    <row r="12" spans="1:43" s="103" customFormat="1" x14ac:dyDescent="0.2">
      <c r="A12" s="32"/>
      <c r="B12" s="6"/>
      <c r="C12" s="6"/>
      <c r="D12" s="6"/>
      <c r="E12" s="6"/>
      <c r="F12" s="42"/>
      <c r="G12" s="6"/>
      <c r="H12" s="6"/>
      <c r="I12" s="6"/>
      <c r="J12" s="59"/>
      <c r="K12" s="42"/>
      <c r="L12" s="42"/>
      <c r="M12" s="6"/>
      <c r="N12" s="42"/>
      <c r="O12" s="42"/>
      <c r="P12" s="6"/>
      <c r="Q12" s="6"/>
      <c r="R12" s="7"/>
      <c r="S12" s="148" t="s">
        <v>15</v>
      </c>
      <c r="T12" s="162"/>
      <c r="U12" s="197" t="s">
        <v>368</v>
      </c>
      <c r="V12" s="147"/>
      <c r="W12" s="148" t="s">
        <v>15</v>
      </c>
      <c r="X12" s="162"/>
      <c r="Y12" s="147"/>
      <c r="Z12" s="147"/>
      <c r="AA12" s="148" t="s">
        <v>15</v>
      </c>
      <c r="AB12" s="162"/>
      <c r="AC12" s="147"/>
      <c r="AD12" s="262" t="s">
        <v>351</v>
      </c>
      <c r="AE12" s="148" t="s">
        <v>15</v>
      </c>
      <c r="AF12" s="162"/>
      <c r="AG12" s="197" t="s">
        <v>297</v>
      </c>
      <c r="AH12" s="197"/>
      <c r="AI12" s="148" t="s">
        <v>15</v>
      </c>
      <c r="AJ12" s="162"/>
      <c r="AK12" s="147"/>
      <c r="AL12" s="147"/>
      <c r="AM12" s="231" t="s">
        <v>15</v>
      </c>
      <c r="AN12" s="239"/>
      <c r="AO12" s="246"/>
      <c r="AP12" s="246"/>
      <c r="AQ12" s="247"/>
    </row>
    <row r="13" spans="1:43" s="103" customFormat="1" x14ac:dyDescent="0.2">
      <c r="A13" s="33">
        <v>4</v>
      </c>
      <c r="B13" s="26" t="s">
        <v>116</v>
      </c>
      <c r="C13" s="26"/>
      <c r="D13" s="1"/>
      <c r="E13" s="26"/>
      <c r="F13" s="37"/>
      <c r="G13" s="1"/>
      <c r="H13" s="2"/>
      <c r="I13" s="1"/>
      <c r="J13" s="57"/>
      <c r="K13" s="67"/>
      <c r="L13" s="67"/>
      <c r="M13" s="1"/>
      <c r="N13" s="152"/>
      <c r="O13" s="152"/>
      <c r="P13" s="1"/>
      <c r="Q13" s="21"/>
      <c r="R13" s="14"/>
      <c r="S13" s="148"/>
      <c r="T13" s="162"/>
      <c r="U13" s="197"/>
      <c r="V13" s="147"/>
      <c r="W13" s="148"/>
      <c r="X13" s="162"/>
      <c r="Y13" s="147"/>
      <c r="Z13" s="147"/>
      <c r="AA13" s="148"/>
      <c r="AB13" s="162"/>
      <c r="AC13" s="147"/>
      <c r="AD13" s="255"/>
      <c r="AE13" s="148"/>
      <c r="AF13" s="162"/>
      <c r="AG13" s="197" t="s">
        <v>298</v>
      </c>
      <c r="AH13" s="147"/>
      <c r="AI13" s="148"/>
      <c r="AJ13" s="162"/>
      <c r="AK13" s="147"/>
      <c r="AL13" s="147"/>
      <c r="AM13" s="231" t="s">
        <v>10</v>
      </c>
      <c r="AN13" s="239"/>
      <c r="AO13" s="246"/>
      <c r="AP13" s="246"/>
      <c r="AQ13" s="247"/>
    </row>
    <row r="14" spans="1:43" s="103" customFormat="1" x14ac:dyDescent="0.2">
      <c r="A14" s="31"/>
      <c r="B14" s="1"/>
      <c r="C14" s="1"/>
      <c r="D14" s="1"/>
      <c r="E14" s="37"/>
      <c r="F14" s="37"/>
      <c r="G14" s="1"/>
      <c r="H14" s="1"/>
      <c r="I14" s="1"/>
      <c r="J14" s="58"/>
      <c r="K14" s="37"/>
      <c r="L14" s="37"/>
      <c r="M14" s="1"/>
      <c r="N14" s="49"/>
      <c r="O14" s="49"/>
      <c r="P14" s="5"/>
      <c r="Q14" s="5"/>
      <c r="R14" s="1"/>
      <c r="S14" s="148" t="s">
        <v>16</v>
      </c>
      <c r="T14" s="162"/>
      <c r="U14" s="197" t="s">
        <v>376</v>
      </c>
      <c r="V14" s="147"/>
      <c r="W14" s="148" t="s">
        <v>16</v>
      </c>
      <c r="X14" s="162"/>
      <c r="Y14" s="147"/>
      <c r="Z14" s="147"/>
      <c r="AA14" s="148" t="s">
        <v>16</v>
      </c>
      <c r="AB14" s="162"/>
      <c r="AC14" s="197"/>
      <c r="AD14" s="197"/>
      <c r="AE14" s="148" t="s">
        <v>16</v>
      </c>
      <c r="AF14" s="162"/>
      <c r="AG14" s="147"/>
      <c r="AH14" s="197"/>
      <c r="AI14" s="148" t="s">
        <v>16</v>
      </c>
      <c r="AJ14" s="162"/>
      <c r="AK14" s="147"/>
      <c r="AL14" s="147"/>
      <c r="AM14" s="231" t="s">
        <v>16</v>
      </c>
      <c r="AN14" s="242"/>
      <c r="AO14" s="246"/>
      <c r="AP14" s="246"/>
      <c r="AQ14" s="247"/>
    </row>
    <row r="15" spans="1:43" s="103" customFormat="1" x14ac:dyDescent="0.2">
      <c r="A15" s="32"/>
      <c r="B15" s="6"/>
      <c r="C15" s="6"/>
      <c r="D15" s="6"/>
      <c r="E15" s="42"/>
      <c r="F15" s="42"/>
      <c r="G15" s="6"/>
      <c r="H15" s="6"/>
      <c r="I15" s="6"/>
      <c r="J15" s="59"/>
      <c r="K15" s="42"/>
      <c r="L15" s="42"/>
      <c r="M15" s="6"/>
      <c r="N15" s="42"/>
      <c r="O15" s="42"/>
      <c r="P15" s="6"/>
      <c r="Q15" s="6"/>
      <c r="R15" s="7"/>
      <c r="S15" s="148"/>
      <c r="T15" s="162"/>
      <c r="U15" s="197"/>
      <c r="V15" s="147"/>
      <c r="W15" s="148"/>
      <c r="X15" s="162"/>
      <c r="Y15" s="147"/>
      <c r="Z15" s="147"/>
      <c r="AA15" s="148"/>
      <c r="AB15" s="196"/>
      <c r="AC15" s="197"/>
      <c r="AD15" s="197"/>
      <c r="AE15" s="148"/>
      <c r="AF15" s="162"/>
      <c r="AG15" s="147"/>
      <c r="AH15" s="197"/>
      <c r="AI15" s="148"/>
      <c r="AJ15" s="162"/>
      <c r="AK15" s="147"/>
      <c r="AL15" s="147"/>
      <c r="AM15" s="231"/>
      <c r="AN15" s="242" t="s">
        <v>290</v>
      </c>
      <c r="AO15" s="246"/>
      <c r="AP15" s="246"/>
      <c r="AQ15" s="247"/>
    </row>
    <row r="16" spans="1:43" s="103" customFormat="1" ht="57.75" thickBot="1" x14ac:dyDescent="0.25">
      <c r="A16" s="31">
        <v>5</v>
      </c>
      <c r="B16" s="195" t="s">
        <v>118</v>
      </c>
      <c r="C16" s="201" t="s">
        <v>119</v>
      </c>
      <c r="D16" s="201" t="s">
        <v>115</v>
      </c>
      <c r="E16" s="202" t="s">
        <v>120</v>
      </c>
      <c r="F16" s="195" t="s">
        <v>106</v>
      </c>
      <c r="G16" s="201" t="s">
        <v>121</v>
      </c>
      <c r="H16" s="203">
        <v>0.41666666666666669</v>
      </c>
      <c r="I16" s="201" t="s">
        <v>117</v>
      </c>
      <c r="J16" s="201" t="s">
        <v>390</v>
      </c>
      <c r="K16" s="202" t="s">
        <v>123</v>
      </c>
      <c r="L16" s="201" t="s">
        <v>122</v>
      </c>
      <c r="M16" s="1" t="s">
        <v>128</v>
      </c>
      <c r="N16" s="152">
        <v>58.38</v>
      </c>
      <c r="O16" s="152">
        <v>1.62</v>
      </c>
      <c r="P16" s="195" t="s">
        <v>124</v>
      </c>
      <c r="Q16" s="3"/>
      <c r="R16" s="3"/>
      <c r="S16" s="148" t="s">
        <v>17</v>
      </c>
      <c r="T16" s="256" t="s">
        <v>355</v>
      </c>
      <c r="U16" s="197" t="s">
        <v>85</v>
      </c>
      <c r="V16" s="147"/>
      <c r="W16" s="148" t="s">
        <v>17</v>
      </c>
      <c r="X16" s="162"/>
      <c r="Y16" s="147"/>
      <c r="Z16" s="147"/>
      <c r="AA16" s="148" t="s">
        <v>17</v>
      </c>
      <c r="AB16" s="196" t="s">
        <v>277</v>
      </c>
      <c r="AC16" s="197" t="s">
        <v>194</v>
      </c>
      <c r="AD16" s="197" t="s">
        <v>152</v>
      </c>
      <c r="AE16" s="148" t="s">
        <v>17</v>
      </c>
      <c r="AF16" s="162"/>
      <c r="AG16" s="147"/>
      <c r="AH16" s="197" t="s">
        <v>162</v>
      </c>
      <c r="AI16" s="148" t="s">
        <v>17</v>
      </c>
      <c r="AJ16" s="162"/>
      <c r="AK16" s="147"/>
      <c r="AL16" s="147"/>
      <c r="AM16" s="231" t="s">
        <v>17</v>
      </c>
      <c r="AN16" s="242"/>
      <c r="AO16" s="246"/>
      <c r="AP16" s="246"/>
      <c r="AQ16" s="247"/>
    </row>
    <row r="17" spans="1:43" s="103" customFormat="1" ht="26.25" thickBot="1" x14ac:dyDescent="0.25">
      <c r="A17" s="31"/>
      <c r="B17" s="200"/>
      <c r="C17" s="200"/>
      <c r="D17" s="208" t="s">
        <v>131</v>
      </c>
      <c r="E17" s="67"/>
      <c r="F17" s="200"/>
      <c r="G17" s="200"/>
      <c r="H17" s="200"/>
      <c r="I17" s="200"/>
      <c r="J17" s="200"/>
      <c r="K17" s="43"/>
      <c r="L17" s="200"/>
      <c r="M17" s="1"/>
      <c r="N17" s="37"/>
      <c r="O17" s="37"/>
      <c r="P17" s="1"/>
      <c r="Q17" s="1"/>
      <c r="R17" s="1"/>
      <c r="S17" s="148"/>
      <c r="T17" s="256"/>
      <c r="U17" s="197" t="s">
        <v>97</v>
      </c>
      <c r="V17" s="147"/>
      <c r="W17" s="148"/>
      <c r="X17" s="162"/>
      <c r="Y17" s="147"/>
      <c r="Z17" s="147"/>
      <c r="AA17" s="148"/>
      <c r="AB17" s="162"/>
      <c r="AC17" s="197" t="s">
        <v>187</v>
      </c>
      <c r="AD17" s="197" t="s">
        <v>153</v>
      </c>
      <c r="AE17" s="148"/>
      <c r="AF17" s="162"/>
      <c r="AG17" s="147"/>
      <c r="AH17" s="197" t="s">
        <v>198</v>
      </c>
      <c r="AI17" s="148"/>
      <c r="AJ17" s="162"/>
      <c r="AK17" s="147"/>
      <c r="AL17" s="147"/>
      <c r="AM17" s="231"/>
      <c r="AN17" s="242"/>
      <c r="AO17" s="246"/>
      <c r="AP17" s="246"/>
      <c r="AQ17" s="247"/>
    </row>
    <row r="18" spans="1:43" s="103" customFormat="1" x14ac:dyDescent="0.2">
      <c r="A18" s="32"/>
      <c r="B18" s="7"/>
      <c r="C18" s="7"/>
      <c r="D18" s="7"/>
      <c r="E18" s="45"/>
      <c r="F18" s="45"/>
      <c r="G18" s="7"/>
      <c r="H18" s="7"/>
      <c r="I18" s="7"/>
      <c r="J18" s="61"/>
      <c r="K18" s="45"/>
      <c r="L18" s="45"/>
      <c r="M18" s="7"/>
      <c r="N18" s="45"/>
      <c r="O18" s="45"/>
      <c r="P18" s="7"/>
      <c r="Q18" s="7"/>
      <c r="R18" s="7"/>
      <c r="S18" s="148" t="s">
        <v>18</v>
      </c>
      <c r="T18" s="256"/>
      <c r="U18" s="197" t="s">
        <v>224</v>
      </c>
      <c r="V18" s="147"/>
      <c r="W18" s="148" t="s">
        <v>18</v>
      </c>
      <c r="X18" s="162"/>
      <c r="Y18" s="147"/>
      <c r="Z18" s="147"/>
      <c r="AA18" s="148" t="s">
        <v>18</v>
      </c>
      <c r="AB18" s="162"/>
      <c r="AC18" s="197" t="s">
        <v>227</v>
      </c>
      <c r="AD18" s="197" t="s">
        <v>229</v>
      </c>
      <c r="AE18" s="148" t="s">
        <v>18</v>
      </c>
      <c r="AF18" s="196" t="s">
        <v>261</v>
      </c>
      <c r="AG18" s="147"/>
      <c r="AH18" s="197" t="s">
        <v>231</v>
      </c>
      <c r="AI18" s="148" t="s">
        <v>18</v>
      </c>
      <c r="AJ18" s="162"/>
      <c r="AK18" s="147"/>
      <c r="AL18" s="147"/>
      <c r="AM18" s="231" t="s">
        <v>18</v>
      </c>
      <c r="AN18" s="242" t="s">
        <v>271</v>
      </c>
      <c r="AO18" s="246"/>
      <c r="AP18" s="246"/>
      <c r="AQ18" s="247"/>
    </row>
    <row r="19" spans="1:43" s="103" customFormat="1" ht="35.25" thickBot="1" x14ac:dyDescent="0.25">
      <c r="A19" s="31">
        <v>6</v>
      </c>
      <c r="B19" s="195" t="s">
        <v>133</v>
      </c>
      <c r="C19" s="192" t="s">
        <v>134</v>
      </c>
      <c r="D19" s="201" t="s">
        <v>135</v>
      </c>
      <c r="E19" s="202" t="s">
        <v>136</v>
      </c>
      <c r="F19" s="195" t="s">
        <v>137</v>
      </c>
      <c r="G19" s="201" t="s">
        <v>138</v>
      </c>
      <c r="H19" s="203">
        <v>0.75</v>
      </c>
      <c r="I19" s="201" t="s">
        <v>139</v>
      </c>
      <c r="J19" s="195" t="s">
        <v>386</v>
      </c>
      <c r="K19" s="201" t="s">
        <v>141</v>
      </c>
      <c r="L19" s="201" t="s">
        <v>142</v>
      </c>
      <c r="M19" s="1" t="s">
        <v>128</v>
      </c>
      <c r="N19" s="158">
        <v>60</v>
      </c>
      <c r="O19" s="152"/>
      <c r="P19" s="1"/>
      <c r="Q19" s="1"/>
      <c r="R19"/>
      <c r="S19" s="148"/>
      <c r="T19" s="256"/>
      <c r="U19" s="197"/>
      <c r="V19" s="147"/>
      <c r="W19" s="148"/>
      <c r="X19" s="162"/>
      <c r="Y19" s="147"/>
      <c r="Z19" s="147"/>
      <c r="AA19" s="148"/>
      <c r="AB19" s="162"/>
      <c r="AC19" s="197"/>
      <c r="AD19" s="147"/>
      <c r="AE19" s="148"/>
      <c r="AF19" s="196" t="s">
        <v>262</v>
      </c>
      <c r="AG19" s="147"/>
      <c r="AH19" s="147"/>
      <c r="AI19" s="148"/>
      <c r="AJ19" s="162"/>
      <c r="AK19" s="147"/>
      <c r="AL19" s="147"/>
      <c r="AM19" s="231"/>
      <c r="AN19" s="242"/>
      <c r="AO19" s="246"/>
      <c r="AP19" s="246"/>
      <c r="AQ19" s="247"/>
    </row>
    <row r="20" spans="1:43" s="103" customFormat="1" x14ac:dyDescent="0.2">
      <c r="A20" s="31"/>
      <c r="B20" s="200"/>
      <c r="C20" s="1"/>
      <c r="D20" s="114" t="s">
        <v>143</v>
      </c>
      <c r="E20" s="37"/>
      <c r="F20" s="200"/>
      <c r="G20" s="200"/>
      <c r="H20" s="200"/>
      <c r="I20" s="200"/>
      <c r="J20" s="200"/>
      <c r="K20" s="200"/>
      <c r="L20" s="200"/>
      <c r="M20" s="1"/>
      <c r="N20" s="49"/>
      <c r="O20" s="49"/>
      <c r="P20" s="5"/>
      <c r="Q20" s="5"/>
      <c r="R20"/>
      <c r="S20" s="148" t="s">
        <v>19</v>
      </c>
      <c r="T20" s="256" t="s">
        <v>354</v>
      </c>
      <c r="U20" s="147"/>
      <c r="V20" s="147"/>
      <c r="W20" s="148" t="s">
        <v>19</v>
      </c>
      <c r="X20" s="162"/>
      <c r="Y20" s="147"/>
      <c r="Z20" s="147"/>
      <c r="AA20" s="148" t="s">
        <v>19</v>
      </c>
      <c r="AB20" s="162"/>
      <c r="AC20" s="197"/>
      <c r="AD20" s="147"/>
      <c r="AE20" s="148" t="s">
        <v>19</v>
      </c>
      <c r="AF20" s="196"/>
      <c r="AG20" s="147"/>
      <c r="AH20" s="147"/>
      <c r="AI20" s="148" t="s">
        <v>19</v>
      </c>
      <c r="AJ20" s="162"/>
      <c r="AK20" s="147"/>
      <c r="AL20" s="147"/>
      <c r="AM20" s="231" t="s">
        <v>19</v>
      </c>
      <c r="AN20" s="239"/>
      <c r="AO20" s="246"/>
      <c r="AP20" s="246"/>
      <c r="AQ20" s="247"/>
    </row>
    <row r="21" spans="1:43" s="109" customFormat="1" x14ac:dyDescent="0.2">
      <c r="A21" s="32"/>
      <c r="B21" s="7"/>
      <c r="C21" s="7"/>
      <c r="D21" s="7"/>
      <c r="E21" s="45"/>
      <c r="F21" s="45"/>
      <c r="G21" s="7"/>
      <c r="H21" s="7"/>
      <c r="I21" s="7"/>
      <c r="J21" s="61"/>
      <c r="K21" s="45"/>
      <c r="L21" s="45"/>
      <c r="M21" s="7"/>
      <c r="N21" s="45"/>
      <c r="O21" s="45"/>
      <c r="P21" s="7"/>
      <c r="Q21" s="7"/>
      <c r="R21" s="7"/>
      <c r="S21" s="148"/>
      <c r="T21" s="196"/>
      <c r="U21" s="147"/>
      <c r="V21" s="147"/>
      <c r="W21" s="148"/>
      <c r="X21" s="162"/>
      <c r="Y21" s="147"/>
      <c r="Z21" s="147"/>
      <c r="AA21" s="148"/>
      <c r="AB21" s="162"/>
      <c r="AC21" s="197"/>
      <c r="AD21" s="147"/>
      <c r="AE21" s="148"/>
      <c r="AF21" s="196"/>
      <c r="AG21" s="147"/>
      <c r="AH21" s="147"/>
      <c r="AI21" s="148"/>
      <c r="AJ21" s="162"/>
      <c r="AK21" s="147"/>
      <c r="AL21" s="147"/>
      <c r="AM21" s="231"/>
      <c r="AN21" s="239"/>
      <c r="AO21" s="216"/>
      <c r="AP21" s="246"/>
      <c r="AQ21" s="247"/>
    </row>
    <row r="22" spans="1:43" s="103" customFormat="1" ht="46.5" thickBot="1" x14ac:dyDescent="0.25">
      <c r="A22" s="33">
        <v>7</v>
      </c>
      <c r="B22" s="195" t="s">
        <v>167</v>
      </c>
      <c r="C22" s="192" t="s">
        <v>168</v>
      </c>
      <c r="D22" s="201" t="s">
        <v>164</v>
      </c>
      <c r="E22" s="202" t="s">
        <v>169</v>
      </c>
      <c r="F22" s="195" t="s">
        <v>106</v>
      </c>
      <c r="G22" s="201" t="s">
        <v>170</v>
      </c>
      <c r="H22" s="203">
        <v>0.5</v>
      </c>
      <c r="I22" s="192" t="s">
        <v>166</v>
      </c>
      <c r="J22" s="186" t="s">
        <v>385</v>
      </c>
      <c r="K22" s="192" t="s">
        <v>172</v>
      </c>
      <c r="L22" s="201" t="s">
        <v>171</v>
      </c>
      <c r="M22" s="103" t="s">
        <v>91</v>
      </c>
      <c r="N22" s="158">
        <v>60</v>
      </c>
      <c r="P22" s="186" t="s">
        <v>409</v>
      </c>
      <c r="Q22" s="219">
        <v>42402</v>
      </c>
      <c r="S22" s="148" t="s">
        <v>20</v>
      </c>
      <c r="T22" s="196"/>
      <c r="U22" s="143"/>
      <c r="V22" s="149"/>
      <c r="W22" s="148" t="s">
        <v>20</v>
      </c>
      <c r="X22" s="162"/>
      <c r="Y22" s="143"/>
      <c r="Z22" s="149"/>
      <c r="AA22" s="148" t="s">
        <v>20</v>
      </c>
      <c r="AB22" s="196"/>
      <c r="AC22" s="205" t="s">
        <v>186</v>
      </c>
      <c r="AD22" s="149"/>
      <c r="AE22" s="148" t="s">
        <v>20</v>
      </c>
      <c r="AF22" s="196"/>
      <c r="AG22" s="143"/>
      <c r="AH22" s="149"/>
      <c r="AI22" s="148" t="s">
        <v>20</v>
      </c>
      <c r="AJ22" s="162"/>
      <c r="AK22" s="143"/>
      <c r="AL22" s="149"/>
      <c r="AM22" s="231" t="s">
        <v>20</v>
      </c>
      <c r="AN22" s="70"/>
      <c r="AO22" s="248"/>
      <c r="AP22" s="246"/>
      <c r="AQ22" s="247"/>
    </row>
    <row r="23" spans="1:43" s="103" customFormat="1" x14ac:dyDescent="0.2">
      <c r="A23" s="31"/>
      <c r="B23" s="200"/>
      <c r="C23" s="1"/>
      <c r="D23" s="114" t="s">
        <v>165</v>
      </c>
      <c r="E23" s="192"/>
      <c r="F23" s="200"/>
      <c r="G23" s="200"/>
      <c r="H23" s="200"/>
      <c r="I23" s="1"/>
      <c r="J23" s="60"/>
      <c r="K23" s="37"/>
      <c r="L23" s="37"/>
      <c r="M23" s="1"/>
      <c r="N23" s="37"/>
      <c r="O23" s="37"/>
      <c r="P23" s="1"/>
      <c r="Q23" s="1"/>
      <c r="R23"/>
      <c r="S23" s="148"/>
      <c r="T23" s="196"/>
      <c r="U23" s="143"/>
      <c r="V23" s="147"/>
      <c r="W23" s="148"/>
      <c r="X23" s="162"/>
      <c r="Y23" s="143"/>
      <c r="Z23" s="147"/>
      <c r="AA23" s="148"/>
      <c r="AB23" s="196"/>
      <c r="AC23" s="205" t="s">
        <v>175</v>
      </c>
      <c r="AD23" s="147"/>
      <c r="AE23" s="148"/>
      <c r="AF23" s="196"/>
      <c r="AG23" s="143"/>
      <c r="AH23" s="147"/>
      <c r="AI23" s="148"/>
      <c r="AJ23" s="162"/>
      <c r="AK23" s="143"/>
      <c r="AL23" s="147"/>
      <c r="AM23" s="231"/>
      <c r="AN23" s="70"/>
      <c r="AO23" s="248"/>
      <c r="AP23" s="246"/>
      <c r="AQ23" s="247"/>
    </row>
    <row r="24" spans="1:43" s="103" customFormat="1" x14ac:dyDescent="0.2">
      <c r="A24" s="32"/>
      <c r="B24" s="7"/>
      <c r="C24" s="7"/>
      <c r="D24" s="7"/>
      <c r="E24" s="7"/>
      <c r="F24" s="45"/>
      <c r="G24" s="7"/>
      <c r="H24" s="7"/>
      <c r="I24" s="7"/>
      <c r="J24" s="61"/>
      <c r="K24" s="45"/>
      <c r="L24" s="45"/>
      <c r="M24" s="7"/>
      <c r="N24" s="45"/>
      <c r="O24" s="45"/>
      <c r="P24" s="7"/>
      <c r="Q24" s="7"/>
      <c r="R24" s="7"/>
      <c r="S24" s="148" t="s">
        <v>21</v>
      </c>
      <c r="T24" s="196" t="s">
        <v>336</v>
      </c>
      <c r="U24" s="147"/>
      <c r="V24" s="197" t="s">
        <v>114</v>
      </c>
      <c r="W24" s="148" t="s">
        <v>21</v>
      </c>
      <c r="X24" s="162"/>
      <c r="Y24" s="147"/>
      <c r="Z24" s="147"/>
      <c r="AA24" s="148" t="s">
        <v>21</v>
      </c>
      <c r="AB24" s="196" t="s">
        <v>242</v>
      </c>
      <c r="AC24" s="197" t="s">
        <v>228</v>
      </c>
      <c r="AD24" s="147"/>
      <c r="AE24" s="148" t="s">
        <v>21</v>
      </c>
      <c r="AF24" s="196" t="s">
        <v>159</v>
      </c>
      <c r="AG24" s="147"/>
      <c r="AH24" s="147"/>
      <c r="AI24" s="148" t="s">
        <v>21</v>
      </c>
      <c r="AJ24" s="162"/>
      <c r="AK24" s="147"/>
      <c r="AL24" s="147"/>
      <c r="AM24" s="231" t="s">
        <v>21</v>
      </c>
      <c r="AN24" s="239"/>
      <c r="AO24" s="246"/>
      <c r="AP24" s="246"/>
      <c r="AQ24" s="247"/>
    </row>
    <row r="25" spans="1:43" s="103" customFormat="1" ht="38.25" x14ac:dyDescent="0.2">
      <c r="A25" s="33">
        <v>8</v>
      </c>
      <c r="B25" s="1" t="s">
        <v>144</v>
      </c>
      <c r="C25" s="1" t="s">
        <v>145</v>
      </c>
      <c r="D25" s="220" t="s">
        <v>173</v>
      </c>
      <c r="E25" s="26" t="s">
        <v>146</v>
      </c>
      <c r="F25" s="51" t="s">
        <v>296</v>
      </c>
      <c r="G25" s="21" t="s">
        <v>147</v>
      </c>
      <c r="H25" s="24">
        <v>0.125</v>
      </c>
      <c r="I25" s="1" t="s">
        <v>148</v>
      </c>
      <c r="J25" s="58" t="s">
        <v>394</v>
      </c>
      <c r="K25" s="209" t="s">
        <v>151</v>
      </c>
      <c r="L25" s="37" t="s">
        <v>150</v>
      </c>
      <c r="M25" s="1" t="s">
        <v>128</v>
      </c>
      <c r="N25" s="158">
        <v>60</v>
      </c>
      <c r="O25" s="37"/>
      <c r="P25" s="1" t="s">
        <v>409</v>
      </c>
      <c r="Q25" s="21">
        <v>42402</v>
      </c>
      <c r="R25" s="9"/>
      <c r="S25" s="148"/>
      <c r="T25" s="196"/>
      <c r="U25" s="143"/>
      <c r="V25" s="197" t="s">
        <v>113</v>
      </c>
      <c r="W25" s="148"/>
      <c r="X25" s="162"/>
      <c r="Y25" s="143"/>
      <c r="Z25" s="147"/>
      <c r="AA25" s="148"/>
      <c r="AB25" s="196"/>
      <c r="AC25" s="143"/>
      <c r="AD25" s="147"/>
      <c r="AE25" s="148"/>
      <c r="AF25" s="196" t="s">
        <v>160</v>
      </c>
      <c r="AG25" s="143"/>
      <c r="AH25" s="147"/>
      <c r="AI25" s="148"/>
      <c r="AJ25" s="162"/>
      <c r="AK25" s="143"/>
      <c r="AL25" s="147"/>
      <c r="AM25" s="231"/>
      <c r="AN25" s="239"/>
      <c r="AO25" s="246"/>
      <c r="AP25" s="246"/>
      <c r="AQ25" s="247"/>
    </row>
    <row r="26" spans="1:43" s="103" customFormat="1" x14ac:dyDescent="0.2">
      <c r="A26" s="31"/>
      <c r="B26" s="1"/>
      <c r="C26" s="1"/>
      <c r="D26" s="1"/>
      <c r="E26" s="37"/>
      <c r="F26" s="37"/>
      <c r="G26" s="1"/>
      <c r="H26" s="1"/>
      <c r="I26" s="1"/>
      <c r="J26" s="58"/>
      <c r="K26" s="37"/>
      <c r="L26" s="37"/>
      <c r="M26" s="1"/>
      <c r="N26" s="37"/>
      <c r="O26" s="37"/>
      <c r="P26" s="1"/>
      <c r="Q26" s="1"/>
      <c r="R26" s="1"/>
      <c r="S26" s="148" t="s">
        <v>22</v>
      </c>
      <c r="T26" s="196"/>
      <c r="U26" s="147"/>
      <c r="V26" s="197" t="s">
        <v>378</v>
      </c>
      <c r="W26" s="148" t="s">
        <v>22</v>
      </c>
      <c r="X26" s="162"/>
      <c r="Y26" s="147"/>
      <c r="Z26" s="147"/>
      <c r="AA26" s="148" t="s">
        <v>22</v>
      </c>
      <c r="AB26" s="196" t="s">
        <v>306</v>
      </c>
      <c r="AC26" s="147"/>
      <c r="AD26" s="147"/>
      <c r="AE26" s="148" t="s">
        <v>22</v>
      </c>
      <c r="AF26" s="196" t="s">
        <v>230</v>
      </c>
      <c r="AG26" s="147"/>
      <c r="AH26" s="147"/>
      <c r="AI26" s="148" t="s">
        <v>22</v>
      </c>
      <c r="AJ26" s="162"/>
      <c r="AK26" s="147"/>
      <c r="AL26" s="147"/>
      <c r="AM26" s="231" t="s">
        <v>23</v>
      </c>
      <c r="AN26" s="239"/>
      <c r="AO26" s="246"/>
      <c r="AP26" s="246"/>
      <c r="AQ26" s="247"/>
    </row>
    <row r="27" spans="1:43" s="103" customFormat="1" x14ac:dyDescent="0.2">
      <c r="A27" s="32"/>
      <c r="B27" s="6"/>
      <c r="C27" s="6"/>
      <c r="D27" s="6"/>
      <c r="E27" s="42"/>
      <c r="F27" s="42"/>
      <c r="G27" s="6"/>
      <c r="H27" s="6"/>
      <c r="I27" s="6"/>
      <c r="J27" s="59"/>
      <c r="K27" s="42"/>
      <c r="L27" s="42"/>
      <c r="M27" s="6"/>
      <c r="N27" s="42"/>
      <c r="O27" s="42"/>
      <c r="P27" s="6"/>
      <c r="Q27" s="6"/>
      <c r="R27" s="6"/>
      <c r="S27" s="148"/>
      <c r="T27" s="256" t="s">
        <v>343</v>
      </c>
      <c r="U27" s="149"/>
      <c r="V27" s="204"/>
      <c r="W27" s="148"/>
      <c r="X27" s="162"/>
      <c r="Y27" s="149"/>
      <c r="Z27" s="149"/>
      <c r="AA27" s="148"/>
      <c r="AB27" s="196"/>
      <c r="AC27" s="149"/>
      <c r="AD27" s="149"/>
      <c r="AE27" s="148"/>
      <c r="AF27" s="162"/>
      <c r="AG27" s="149"/>
      <c r="AH27" s="149"/>
      <c r="AI27" s="148"/>
      <c r="AJ27" s="162"/>
      <c r="AK27" s="149"/>
      <c r="AL27" s="149"/>
      <c r="AM27" s="233"/>
      <c r="AN27" s="240"/>
      <c r="AO27" s="246"/>
      <c r="AP27" s="246"/>
      <c r="AQ27" s="247"/>
    </row>
    <row r="28" spans="1:43" s="103" customFormat="1" ht="25.5" x14ac:dyDescent="0.2">
      <c r="A28" s="31">
        <v>9</v>
      </c>
      <c r="B28" s="210" t="s">
        <v>154</v>
      </c>
      <c r="C28" s="210" t="s">
        <v>155</v>
      </c>
      <c r="D28" s="211" t="s">
        <v>156</v>
      </c>
      <c r="E28" s="212" t="s">
        <v>174</v>
      </c>
      <c r="F28" s="213" t="s">
        <v>161</v>
      </c>
      <c r="G28" s="9" t="s">
        <v>157</v>
      </c>
      <c r="H28" s="214">
        <v>0.41666666666666669</v>
      </c>
      <c r="I28" s="115" t="s">
        <v>158</v>
      </c>
      <c r="J28" s="215" t="s">
        <v>387</v>
      </c>
      <c r="K28" s="116" t="s">
        <v>197</v>
      </c>
      <c r="L28" s="67" t="s">
        <v>195</v>
      </c>
      <c r="M28" s="116" t="s">
        <v>90</v>
      </c>
      <c r="N28" s="158">
        <v>70</v>
      </c>
      <c r="O28" s="152"/>
      <c r="P28" s="271" t="s">
        <v>409</v>
      </c>
      <c r="Q28" s="34">
        <v>42402</v>
      </c>
      <c r="R28" s="9"/>
      <c r="S28" s="151"/>
      <c r="T28" s="257"/>
      <c r="U28" s="147"/>
      <c r="V28" s="149"/>
      <c r="W28" s="151"/>
      <c r="X28" s="163"/>
      <c r="Y28" s="147"/>
      <c r="Z28" s="149"/>
      <c r="AA28" s="151"/>
      <c r="AB28" s="163"/>
      <c r="AC28" s="147"/>
      <c r="AD28" s="149"/>
      <c r="AE28" s="151"/>
      <c r="AF28" s="163"/>
      <c r="AG28" s="147"/>
      <c r="AH28" s="149"/>
      <c r="AI28" s="151"/>
      <c r="AJ28" s="163"/>
      <c r="AK28" s="147"/>
      <c r="AL28" s="149"/>
      <c r="AM28" s="233"/>
      <c r="AN28" s="240"/>
      <c r="AO28" s="149"/>
      <c r="AP28" s="149"/>
      <c r="AQ28" s="150"/>
    </row>
    <row r="29" spans="1:43" x14ac:dyDescent="0.2">
      <c r="B29" s="1"/>
      <c r="C29" s="1"/>
      <c r="D29" s="1"/>
      <c r="E29" s="37"/>
      <c r="F29" s="37"/>
      <c r="G29" s="1"/>
      <c r="H29" s="1"/>
      <c r="I29" s="1"/>
      <c r="J29" s="58"/>
      <c r="K29" s="37"/>
      <c r="L29" s="37"/>
      <c r="M29" s="1"/>
      <c r="N29" s="49"/>
      <c r="O29" s="49"/>
      <c r="P29" s="5"/>
      <c r="Q29" s="5"/>
      <c r="S29" s="13"/>
      <c r="T29" s="164"/>
      <c r="U29" s="8"/>
      <c r="V29" s="8"/>
      <c r="W29" s="13"/>
      <c r="X29" s="164"/>
      <c r="Y29" s="120"/>
      <c r="Z29" s="8"/>
      <c r="AA29" s="13"/>
      <c r="AB29" s="164"/>
      <c r="AC29" s="8"/>
      <c r="AD29" s="70"/>
      <c r="AE29" s="13"/>
      <c r="AF29" s="164"/>
      <c r="AG29" s="8"/>
      <c r="AH29" s="8"/>
      <c r="AI29" s="13"/>
      <c r="AJ29" s="176"/>
      <c r="AK29" s="68"/>
      <c r="AL29" s="68"/>
      <c r="AM29" s="234"/>
      <c r="AN29" s="70"/>
      <c r="AO29" s="8"/>
      <c r="AP29" s="8"/>
      <c r="AQ29" s="9"/>
    </row>
    <row r="30" spans="1:43" s="7" customFormat="1" x14ac:dyDescent="0.2">
      <c r="A30" s="38"/>
      <c r="E30" s="45"/>
      <c r="F30" s="45"/>
      <c r="J30" s="63"/>
      <c r="K30" s="45"/>
      <c r="L30" s="45"/>
      <c r="N30" s="45"/>
      <c r="O30" s="45"/>
      <c r="S30" s="9"/>
      <c r="T30" s="165"/>
      <c r="U30" s="9"/>
      <c r="V30" s="9"/>
      <c r="W30" s="9"/>
      <c r="X30" s="165"/>
      <c r="Y30" s="119"/>
      <c r="Z30" s="9"/>
      <c r="AA30" s="9"/>
      <c r="AB30" s="165"/>
      <c r="AC30" s="9"/>
      <c r="AD30" s="71"/>
      <c r="AE30" s="9"/>
      <c r="AF30" s="165"/>
      <c r="AG30" s="9"/>
      <c r="AH30" s="8"/>
      <c r="AI30" s="9"/>
      <c r="AJ30" s="165"/>
      <c r="AK30" s="9"/>
      <c r="AL30" s="8"/>
      <c r="AM30" s="71"/>
      <c r="AN30" s="71"/>
      <c r="AO30" s="9"/>
      <c r="AP30" s="8"/>
      <c r="AQ30" s="9"/>
    </row>
    <row r="31" spans="1:43" s="9" customFormat="1" ht="64.5" thickBot="1" x14ac:dyDescent="0.25">
      <c r="A31" s="31">
        <v>10</v>
      </c>
      <c r="B31" s="195" t="s">
        <v>175</v>
      </c>
      <c r="C31" s="192" t="s">
        <v>176</v>
      </c>
      <c r="D31" s="201" t="s">
        <v>178</v>
      </c>
      <c r="E31" s="212" t="s">
        <v>179</v>
      </c>
      <c r="F31" s="195" t="s">
        <v>180</v>
      </c>
      <c r="G31" s="201" t="s">
        <v>181</v>
      </c>
      <c r="H31" s="203">
        <v>0.75</v>
      </c>
      <c r="I31" s="192" t="s">
        <v>182</v>
      </c>
      <c r="J31" s="201" t="s">
        <v>140</v>
      </c>
      <c r="K31" s="195" t="s">
        <v>183</v>
      </c>
      <c r="L31" s="201" t="s">
        <v>184</v>
      </c>
      <c r="M31" s="210" t="s">
        <v>91</v>
      </c>
      <c r="N31" s="158">
        <v>60</v>
      </c>
      <c r="P31" s="115" t="s">
        <v>185</v>
      </c>
      <c r="Q31" s="34">
        <v>42404</v>
      </c>
      <c r="S31" s="14"/>
      <c r="T31" s="164"/>
      <c r="U31" s="8"/>
      <c r="V31" s="8"/>
      <c r="W31" s="14"/>
      <c r="X31" s="164"/>
      <c r="Y31" s="120"/>
      <c r="Z31" s="8"/>
      <c r="AA31" s="14"/>
      <c r="AB31" s="164"/>
      <c r="AC31" s="8"/>
      <c r="AD31" s="70"/>
      <c r="AE31" s="14"/>
      <c r="AF31" s="164"/>
      <c r="AG31" s="8"/>
      <c r="AH31" s="8"/>
      <c r="AI31" s="14"/>
      <c r="AJ31" s="164"/>
      <c r="AK31" s="8"/>
      <c r="AL31" s="8"/>
      <c r="AM31" s="232"/>
      <c r="AN31" s="70"/>
      <c r="AO31" s="8"/>
      <c r="AP31" s="8"/>
    </row>
    <row r="32" spans="1:43" x14ac:dyDescent="0.2">
      <c r="B32" s="200"/>
      <c r="D32" s="200"/>
      <c r="F32" s="200"/>
      <c r="G32" s="200"/>
      <c r="H32" s="200"/>
      <c r="J32" s="200"/>
      <c r="S32" s="1"/>
      <c r="T32" s="164"/>
      <c r="U32" s="8"/>
      <c r="V32" s="8"/>
      <c r="W32" s="1"/>
      <c r="X32" s="164"/>
      <c r="Y32" s="120"/>
      <c r="Z32" s="8"/>
      <c r="AA32" s="1"/>
      <c r="AB32" s="164"/>
      <c r="AC32" s="8"/>
      <c r="AD32" s="70"/>
      <c r="AE32" s="1"/>
      <c r="AF32" s="164"/>
      <c r="AG32" s="8"/>
      <c r="AH32" s="8"/>
      <c r="AI32" s="1"/>
      <c r="AJ32" s="164"/>
      <c r="AK32" s="8"/>
      <c r="AL32" s="8"/>
      <c r="AM32" s="75"/>
      <c r="AN32" s="70"/>
      <c r="AO32" s="8"/>
      <c r="AP32" s="8"/>
      <c r="AQ32" s="9"/>
    </row>
    <row r="33" spans="1:43" x14ac:dyDescent="0.2">
      <c r="A33" s="32"/>
      <c r="B33" s="6"/>
      <c r="C33" s="6"/>
      <c r="D33" s="6"/>
      <c r="E33" s="42"/>
      <c r="F33" s="42"/>
      <c r="G33" s="6"/>
      <c r="H33" s="6"/>
      <c r="I33" s="6"/>
      <c r="J33" s="59"/>
      <c r="K33" s="42"/>
      <c r="L33" s="42"/>
      <c r="M33" s="6"/>
      <c r="N33" s="45"/>
      <c r="O33" s="45"/>
      <c r="P33" s="7"/>
      <c r="Q33" s="7"/>
      <c r="R33" s="7"/>
      <c r="S33" s="15"/>
      <c r="T33" s="164"/>
      <c r="U33" s="8"/>
      <c r="V33" s="8"/>
      <c r="W33" s="15"/>
      <c r="X33" s="164"/>
      <c r="Y33" s="120"/>
      <c r="Z33" s="8"/>
      <c r="AA33" s="15"/>
      <c r="AB33" s="164"/>
      <c r="AC33" s="8"/>
      <c r="AD33" s="70"/>
      <c r="AE33" s="15"/>
      <c r="AF33" s="164"/>
      <c r="AG33" s="8"/>
      <c r="AH33" s="8"/>
      <c r="AI33" s="15"/>
      <c r="AJ33" s="164"/>
      <c r="AK33" s="8"/>
      <c r="AL33" s="8"/>
      <c r="AM33" s="235"/>
      <c r="AN33" s="70"/>
      <c r="AO33" s="8"/>
      <c r="AP33" s="8"/>
      <c r="AQ33" s="9"/>
    </row>
    <row r="34" spans="1:43" ht="80.25" thickBot="1" x14ac:dyDescent="0.25">
      <c r="A34" s="31">
        <v>11</v>
      </c>
      <c r="B34" s="195" t="s">
        <v>187</v>
      </c>
      <c r="C34" s="201" t="s">
        <v>188</v>
      </c>
      <c r="D34" s="67" t="s">
        <v>177</v>
      </c>
      <c r="E34" s="113" t="s">
        <v>190</v>
      </c>
      <c r="F34" s="195" t="s">
        <v>180</v>
      </c>
      <c r="G34" s="201" t="s">
        <v>191</v>
      </c>
      <c r="H34" s="203">
        <v>0.625</v>
      </c>
      <c r="I34" s="201" t="s">
        <v>182</v>
      </c>
      <c r="J34" s="201" t="s">
        <v>140</v>
      </c>
      <c r="K34" s="202" t="s">
        <v>192</v>
      </c>
      <c r="L34" s="201" t="s">
        <v>193</v>
      </c>
      <c r="M34" s="8" t="s">
        <v>91</v>
      </c>
      <c r="N34" s="158">
        <v>60</v>
      </c>
      <c r="O34" s="46"/>
      <c r="P34" s="8" t="s">
        <v>185</v>
      </c>
      <c r="Q34" s="39">
        <v>42404</v>
      </c>
      <c r="S34" s="1"/>
      <c r="T34" s="164"/>
      <c r="U34" s="8"/>
      <c r="V34" s="8"/>
      <c r="W34" s="1"/>
      <c r="X34" s="164"/>
      <c r="Y34" s="120"/>
      <c r="Z34" s="8"/>
      <c r="AA34" s="1"/>
      <c r="AB34" s="164"/>
      <c r="AC34" s="8"/>
      <c r="AD34" s="70"/>
      <c r="AE34" s="1"/>
      <c r="AF34" s="164"/>
      <c r="AG34" s="8"/>
      <c r="AH34" s="8"/>
      <c r="AI34" s="1"/>
      <c r="AJ34" s="164"/>
      <c r="AK34" s="8"/>
      <c r="AL34" s="8"/>
      <c r="AM34" s="75"/>
      <c r="AN34" s="70"/>
      <c r="AO34" s="8"/>
      <c r="AP34" s="8"/>
      <c r="AQ34" s="9"/>
    </row>
    <row r="35" spans="1:43" x14ac:dyDescent="0.2">
      <c r="A35" s="33"/>
      <c r="B35" s="200"/>
      <c r="C35" s="200"/>
      <c r="D35" t="s">
        <v>189</v>
      </c>
      <c r="E35" s="67"/>
      <c r="F35" s="200"/>
      <c r="G35" s="200"/>
      <c r="H35" s="200"/>
      <c r="I35" s="1"/>
      <c r="J35" s="200"/>
      <c r="K35" s="37"/>
      <c r="L35" s="37"/>
      <c r="M35" s="1"/>
      <c r="N35" s="37"/>
      <c r="O35" s="37"/>
      <c r="P35" s="1"/>
      <c r="Q35" s="1"/>
      <c r="S35" s="16"/>
      <c r="T35" s="164"/>
      <c r="U35" s="8"/>
      <c r="V35" s="8"/>
      <c r="W35" s="16"/>
      <c r="X35" s="164"/>
      <c r="Y35" s="120"/>
      <c r="Z35" s="8"/>
      <c r="AA35" s="16"/>
      <c r="AB35" s="164"/>
      <c r="AC35" s="8"/>
      <c r="AD35" s="70"/>
      <c r="AE35" s="16"/>
      <c r="AF35" s="164"/>
      <c r="AG35" s="8"/>
      <c r="AH35" s="8"/>
      <c r="AI35" s="16"/>
      <c r="AJ35" s="164"/>
      <c r="AK35" s="8"/>
      <c r="AL35" s="8"/>
      <c r="AM35" s="236"/>
      <c r="AN35" s="70"/>
      <c r="AO35" s="8"/>
      <c r="AP35" s="8"/>
      <c r="AQ35" s="9"/>
    </row>
    <row r="36" spans="1:43" x14ac:dyDescent="0.2">
      <c r="A36" s="38"/>
      <c r="B36" s="7"/>
      <c r="C36" s="7"/>
      <c r="D36" s="7"/>
      <c r="E36" s="45"/>
      <c r="F36" s="45"/>
      <c r="G36" s="7"/>
      <c r="H36" s="7"/>
      <c r="I36" s="7"/>
      <c r="J36" s="61"/>
      <c r="K36" s="45"/>
      <c r="L36" s="45"/>
      <c r="M36" s="7"/>
      <c r="N36" s="45"/>
      <c r="O36" s="45"/>
      <c r="P36" s="7"/>
      <c r="Q36" s="7"/>
      <c r="R36" s="7"/>
      <c r="T36" s="165"/>
      <c r="U36" s="9"/>
      <c r="V36" s="9"/>
      <c r="AJ36" s="165"/>
      <c r="AK36" s="9"/>
      <c r="AL36" s="9"/>
    </row>
    <row r="37" spans="1:43" ht="18" x14ac:dyDescent="0.25">
      <c r="A37" s="52">
        <v>12</v>
      </c>
      <c r="B37" s="67" t="s">
        <v>305</v>
      </c>
      <c r="C37" s="67"/>
      <c r="D37" s="67"/>
      <c r="E37" s="67"/>
      <c r="F37" s="67"/>
      <c r="G37" s="131"/>
      <c r="H37" s="130"/>
      <c r="I37" s="67"/>
      <c r="J37" s="64"/>
      <c r="K37" s="37"/>
      <c r="L37" s="67"/>
      <c r="M37" s="26"/>
      <c r="N37" s="183"/>
      <c r="O37" s="25"/>
      <c r="P37" s="25"/>
      <c r="Q37" s="53"/>
      <c r="R37" s="29"/>
      <c r="T37" s="165"/>
      <c r="U37" s="9"/>
      <c r="V37" s="12"/>
      <c r="AJ37" s="165"/>
      <c r="AK37" s="9"/>
      <c r="AL37" s="9"/>
    </row>
    <row r="38" spans="1:43" s="7" customFormat="1" x14ac:dyDescent="0.2">
      <c r="A38" s="33"/>
      <c r="B38" s="1"/>
      <c r="C38" s="1"/>
      <c r="D38" s="1"/>
      <c r="E38" s="67"/>
      <c r="F38" s="37"/>
      <c r="G38" s="1"/>
      <c r="H38" s="1"/>
      <c r="I38" s="1"/>
      <c r="J38" s="58"/>
      <c r="K38" s="46"/>
      <c r="L38" s="46"/>
      <c r="M38" s="1"/>
      <c r="N38" s="37"/>
      <c r="O38" s="37"/>
      <c r="P38" s="1"/>
      <c r="Q38" s="1"/>
      <c r="R38"/>
      <c r="S38" s="9"/>
      <c r="T38" s="165"/>
      <c r="U38" s="9"/>
      <c r="V38" s="9"/>
      <c r="W38" s="9"/>
      <c r="X38" s="165"/>
      <c r="Y38" s="119"/>
      <c r="Z38" s="9"/>
      <c r="AA38" s="9"/>
      <c r="AB38" s="165"/>
      <c r="AC38" s="9"/>
      <c r="AD38" s="71"/>
      <c r="AE38" s="9"/>
      <c r="AF38" s="165"/>
      <c r="AG38" s="9"/>
      <c r="AH38" s="9"/>
      <c r="AI38" s="9"/>
      <c r="AJ38" s="165"/>
      <c r="AK38" s="9"/>
      <c r="AL38" s="9"/>
      <c r="AM38" s="71"/>
      <c r="AN38" s="71"/>
      <c r="AO38" s="9"/>
      <c r="AP38" s="9"/>
    </row>
    <row r="39" spans="1:43" s="3" customFormat="1" x14ac:dyDescent="0.2">
      <c r="A39" s="32"/>
      <c r="B39" s="7"/>
      <c r="C39" s="7"/>
      <c r="D39" s="7"/>
      <c r="E39" s="45"/>
      <c r="F39" s="45"/>
      <c r="G39" s="7"/>
      <c r="H39" s="7"/>
      <c r="I39" s="7"/>
      <c r="J39" s="61"/>
      <c r="K39" s="42"/>
      <c r="L39" s="42"/>
      <c r="M39" s="7"/>
      <c r="N39" s="45"/>
      <c r="O39" s="45"/>
      <c r="P39" s="7"/>
      <c r="Q39" s="7"/>
      <c r="R39" s="7"/>
      <c r="T39" s="167"/>
      <c r="X39" s="167"/>
      <c r="Y39" s="118"/>
      <c r="AB39" s="167"/>
      <c r="AC39" s="12"/>
      <c r="AD39" s="73"/>
      <c r="AF39" s="167"/>
      <c r="AG39" s="12"/>
      <c r="AJ39" s="167"/>
      <c r="AK39" s="12"/>
      <c r="AM39" s="69"/>
      <c r="AN39" s="69"/>
      <c r="AO39" s="12"/>
    </row>
    <row r="40" spans="1:43" s="1" customFormat="1" ht="69" thickBot="1" x14ac:dyDescent="0.25">
      <c r="A40" s="30">
        <v>13</v>
      </c>
      <c r="B40" s="192" t="s">
        <v>201</v>
      </c>
      <c r="C40" s="192" t="s">
        <v>202</v>
      </c>
      <c r="D40" s="201" t="s">
        <v>199</v>
      </c>
      <c r="E40" s="113" t="s">
        <v>203</v>
      </c>
      <c r="F40" s="195" t="s">
        <v>106</v>
      </c>
      <c r="G40" s="201" t="s">
        <v>204</v>
      </c>
      <c r="H40" s="203">
        <v>0.5</v>
      </c>
      <c r="I40" s="192" t="s">
        <v>200</v>
      </c>
      <c r="J40" s="201" t="s">
        <v>140</v>
      </c>
      <c r="K40" s="201" t="s">
        <v>206</v>
      </c>
      <c r="L40" s="201" t="s">
        <v>205</v>
      </c>
      <c r="M40" s="3" t="s">
        <v>128</v>
      </c>
      <c r="N40" s="158">
        <v>60</v>
      </c>
      <c r="O40" s="41"/>
      <c r="P40" s="195" t="s">
        <v>407</v>
      </c>
      <c r="Q40" s="35">
        <v>42407</v>
      </c>
      <c r="R40" s="3"/>
      <c r="T40" s="168"/>
      <c r="X40" s="168"/>
      <c r="Y40" s="122"/>
      <c r="AB40" s="168"/>
      <c r="AC40" s="8"/>
      <c r="AD40" s="70"/>
      <c r="AF40" s="168"/>
      <c r="AG40" s="8"/>
      <c r="AJ40" s="168"/>
      <c r="AK40" s="8"/>
      <c r="AM40" s="75"/>
      <c r="AN40" s="75"/>
      <c r="AO40" s="8"/>
    </row>
    <row r="41" spans="1:43" x14ac:dyDescent="0.2">
      <c r="B41" s="1"/>
      <c r="C41" s="1"/>
      <c r="D41" s="200"/>
      <c r="E41" s="67"/>
      <c r="F41" s="200"/>
      <c r="G41" s="200"/>
      <c r="H41" s="200"/>
      <c r="I41" s="1"/>
      <c r="J41" s="200"/>
      <c r="K41" s="43"/>
      <c r="L41" s="43"/>
      <c r="M41" s="1"/>
      <c r="N41" s="37"/>
      <c r="O41" s="37"/>
      <c r="P41" s="1"/>
      <c r="Q41" s="1"/>
      <c r="AC41" s="9"/>
      <c r="AD41" s="71"/>
      <c r="AG41" s="9"/>
      <c r="AK41" s="9"/>
      <c r="AO41" s="9"/>
    </row>
    <row r="42" spans="1:43" x14ac:dyDescent="0.2">
      <c r="A42" s="32"/>
      <c r="B42" s="7"/>
      <c r="C42" s="7"/>
      <c r="D42" s="7"/>
      <c r="E42" s="45"/>
      <c r="F42" s="45"/>
      <c r="G42" s="7"/>
      <c r="H42" s="7"/>
      <c r="I42" s="7"/>
      <c r="J42" s="61"/>
      <c r="K42" s="45"/>
      <c r="L42" s="45"/>
      <c r="M42" s="7"/>
      <c r="N42" s="45"/>
      <c r="O42" s="45"/>
      <c r="P42" s="7"/>
      <c r="Q42" s="7"/>
      <c r="R42" s="7"/>
      <c r="AC42" s="9"/>
      <c r="AD42" s="71"/>
      <c r="AG42" s="9"/>
      <c r="AK42" s="9"/>
      <c r="AO42" s="9"/>
    </row>
    <row r="43" spans="1:43" ht="45.75" x14ac:dyDescent="0.2">
      <c r="A43" s="31">
        <v>14</v>
      </c>
      <c r="B43" s="67" t="s">
        <v>207</v>
      </c>
      <c r="C43" s="67" t="s">
        <v>208</v>
      </c>
      <c r="D43" s="67" t="s">
        <v>209</v>
      </c>
      <c r="E43" s="113" t="s">
        <v>210</v>
      </c>
      <c r="F43" s="67" t="s">
        <v>296</v>
      </c>
      <c r="G43" s="1" t="s">
        <v>211</v>
      </c>
      <c r="H43" s="127" t="s">
        <v>87</v>
      </c>
      <c r="I43" s="113" t="s">
        <v>212</v>
      </c>
      <c r="J43" s="57" t="s">
        <v>385</v>
      </c>
      <c r="K43" s="225" t="s">
        <v>214</v>
      </c>
      <c r="L43" s="67" t="s">
        <v>213</v>
      </c>
      <c r="M43" s="1" t="s">
        <v>90</v>
      </c>
      <c r="N43" s="152">
        <v>50</v>
      </c>
      <c r="O43" s="152"/>
      <c r="P43" s="1" t="s">
        <v>408</v>
      </c>
      <c r="Q43" s="21">
        <v>42407</v>
      </c>
      <c r="R43" s="1"/>
      <c r="AC43" s="9"/>
      <c r="AD43" s="71"/>
      <c r="AG43" s="9"/>
      <c r="AK43" s="9"/>
      <c r="AO43" s="9"/>
    </row>
    <row r="44" spans="1:43" x14ac:dyDescent="0.2">
      <c r="B44" s="1"/>
      <c r="C44" s="1"/>
      <c r="D44" s="1"/>
      <c r="E44" s="67"/>
      <c r="F44" s="37"/>
      <c r="G44" s="1"/>
      <c r="H44" s="1"/>
      <c r="I44" s="1"/>
      <c r="J44" s="57"/>
      <c r="K44" s="43"/>
      <c r="L44" s="43"/>
      <c r="M44" s="1"/>
      <c r="N44" s="37"/>
      <c r="O44" s="37"/>
      <c r="P44" s="1"/>
      <c r="Q44" s="1"/>
      <c r="R44" s="1"/>
      <c r="AC44" s="9"/>
      <c r="AD44" s="71"/>
      <c r="AG44" s="9"/>
      <c r="AK44" s="9"/>
      <c r="AO44" s="9"/>
    </row>
    <row r="45" spans="1:43" x14ac:dyDescent="0.2">
      <c r="A45" s="38"/>
      <c r="B45" s="7"/>
      <c r="C45" s="7"/>
      <c r="D45" s="7"/>
      <c r="E45" s="45"/>
      <c r="F45" s="45"/>
      <c r="G45" s="7"/>
      <c r="H45" s="7"/>
      <c r="I45" s="7"/>
      <c r="J45" s="63"/>
      <c r="K45" s="45"/>
      <c r="L45" s="45"/>
      <c r="M45" s="7"/>
      <c r="N45" s="45"/>
      <c r="O45" s="45"/>
      <c r="P45" s="7"/>
      <c r="Q45" s="7"/>
      <c r="R45" s="7"/>
      <c r="AC45" s="9"/>
      <c r="AD45" s="71"/>
      <c r="AG45" s="9"/>
      <c r="AK45" s="9"/>
      <c r="AO45" s="9"/>
    </row>
    <row r="46" spans="1:43" ht="159" thickBot="1" x14ac:dyDescent="0.25">
      <c r="A46" s="31">
        <v>15</v>
      </c>
      <c r="B46" s="195" t="s">
        <v>216</v>
      </c>
      <c r="C46" s="201" t="s">
        <v>217</v>
      </c>
      <c r="D46" s="201" t="s">
        <v>219</v>
      </c>
      <c r="E46" s="113" t="s">
        <v>218</v>
      </c>
      <c r="F46" s="195" t="s">
        <v>137</v>
      </c>
      <c r="G46" s="201" t="s">
        <v>138</v>
      </c>
      <c r="H46" s="203">
        <v>0.79166666666666663</v>
      </c>
      <c r="I46" s="201" t="s">
        <v>220</v>
      </c>
      <c r="J46" s="201" t="s">
        <v>221</v>
      </c>
      <c r="K46" s="26" t="s">
        <v>222</v>
      </c>
      <c r="L46" s="202" t="s">
        <v>278</v>
      </c>
      <c r="M46" s="1" t="s">
        <v>90</v>
      </c>
      <c r="N46" s="158">
        <v>60</v>
      </c>
      <c r="O46" s="152"/>
      <c r="P46" s="26" t="s">
        <v>223</v>
      </c>
      <c r="Q46" s="21">
        <v>42409</v>
      </c>
      <c r="AC46" s="9"/>
      <c r="AD46" s="71"/>
      <c r="AG46" s="9"/>
      <c r="AK46" s="9"/>
      <c r="AO46" s="9"/>
    </row>
    <row r="47" spans="1:43" s="9" customFormat="1" x14ac:dyDescent="0.2">
      <c r="A47" s="31"/>
      <c r="B47" s="200"/>
      <c r="C47" s="200"/>
      <c r="D47" s="200"/>
      <c r="E47" s="67"/>
      <c r="F47" s="200"/>
      <c r="G47" s="200"/>
      <c r="H47" s="200"/>
      <c r="I47" s="200"/>
      <c r="J47" s="200"/>
      <c r="K47" s="37"/>
      <c r="L47" s="192"/>
      <c r="M47" s="1"/>
      <c r="N47" s="37"/>
      <c r="O47" s="37"/>
      <c r="P47" s="1"/>
      <c r="Q47" s="1"/>
      <c r="R47"/>
      <c r="T47" s="165"/>
      <c r="X47" s="165"/>
      <c r="Y47" s="119"/>
      <c r="AB47" s="165"/>
      <c r="AD47" s="71"/>
      <c r="AF47" s="165"/>
      <c r="AJ47" s="165"/>
      <c r="AM47" s="71"/>
      <c r="AN47" s="71"/>
    </row>
    <row r="48" spans="1:43" s="7" customFormat="1" x14ac:dyDescent="0.2">
      <c r="A48" s="38"/>
      <c r="E48" s="45"/>
      <c r="F48" s="45"/>
      <c r="J48" s="61"/>
      <c r="K48" s="45"/>
      <c r="L48" s="192"/>
      <c r="N48" s="45"/>
      <c r="O48" s="45"/>
      <c r="R48" s="1"/>
      <c r="S48" s="9"/>
      <c r="T48" s="165"/>
      <c r="U48" s="9"/>
      <c r="V48" s="9"/>
      <c r="W48" s="9"/>
      <c r="X48" s="165"/>
      <c r="Y48" s="119"/>
      <c r="Z48" s="9"/>
      <c r="AA48" s="9"/>
      <c r="AB48" s="165"/>
      <c r="AC48" s="9"/>
      <c r="AD48" s="71"/>
      <c r="AE48" s="9"/>
      <c r="AF48" s="165"/>
      <c r="AG48" s="9"/>
      <c r="AH48" s="9"/>
      <c r="AI48" s="9"/>
      <c r="AJ48" s="165"/>
      <c r="AK48" s="9"/>
      <c r="AL48" s="9"/>
      <c r="AM48" s="71"/>
      <c r="AN48" s="71"/>
      <c r="AO48" s="9"/>
      <c r="AP48" s="9"/>
    </row>
    <row r="49" spans="1:42" ht="45.75" thickBot="1" x14ac:dyDescent="0.25">
      <c r="A49" s="31">
        <v>16</v>
      </c>
      <c r="B49" s="195" t="s">
        <v>236</v>
      </c>
      <c r="C49" s="192" t="s">
        <v>237</v>
      </c>
      <c r="D49" s="201" t="s">
        <v>235</v>
      </c>
      <c r="E49" s="113" t="s">
        <v>238</v>
      </c>
      <c r="F49" s="195" t="s">
        <v>137</v>
      </c>
      <c r="G49" s="201" t="s">
        <v>138</v>
      </c>
      <c r="H49" s="203">
        <v>0.79166666666666663</v>
      </c>
      <c r="I49" s="201" t="s">
        <v>239</v>
      </c>
      <c r="J49" s="195" t="s">
        <v>221</v>
      </c>
      <c r="K49" s="192" t="s">
        <v>240</v>
      </c>
      <c r="L49" s="201" t="s">
        <v>301</v>
      </c>
      <c r="M49" s="1" t="s">
        <v>91</v>
      </c>
      <c r="N49" s="152">
        <v>60</v>
      </c>
      <c r="O49" s="37"/>
      <c r="P49" s="26" t="s">
        <v>241</v>
      </c>
      <c r="Q49" s="21">
        <v>42409</v>
      </c>
      <c r="S49" s="9"/>
      <c r="T49" s="165"/>
      <c r="U49" s="9"/>
      <c r="V49" s="9"/>
      <c r="W49" s="9"/>
      <c r="X49" s="165"/>
      <c r="Y49" s="119"/>
      <c r="Z49" s="9"/>
      <c r="AA49" s="9"/>
      <c r="AB49" s="165"/>
      <c r="AC49" s="9"/>
      <c r="AD49" s="71"/>
      <c r="AE49" s="9"/>
      <c r="AF49" s="165"/>
      <c r="AG49" s="9"/>
      <c r="AH49" s="9"/>
      <c r="AI49" s="9"/>
      <c r="AJ49" s="165"/>
      <c r="AK49" s="9"/>
      <c r="AL49" s="9"/>
      <c r="AM49" s="71"/>
      <c r="AN49" s="71"/>
      <c r="AO49" s="9"/>
      <c r="AP49" s="9"/>
    </row>
    <row r="50" spans="1:42" x14ac:dyDescent="0.2">
      <c r="B50" s="200"/>
      <c r="C50" s="1"/>
      <c r="D50" s="200"/>
      <c r="E50" s="67"/>
      <c r="F50" s="200"/>
      <c r="G50" s="200"/>
      <c r="H50" s="200"/>
      <c r="I50" s="200"/>
      <c r="J50" s="200"/>
      <c r="K50" s="67"/>
      <c r="L50" s="200"/>
      <c r="M50" s="1"/>
      <c r="N50" s="37"/>
      <c r="O50" s="37"/>
      <c r="P50" s="1"/>
      <c r="Q50" s="1"/>
    </row>
    <row r="51" spans="1:42" x14ac:dyDescent="0.2">
      <c r="B51" s="1"/>
      <c r="C51" s="1"/>
      <c r="D51" s="1"/>
      <c r="E51" s="37"/>
      <c r="F51" s="37"/>
      <c r="G51" s="1"/>
      <c r="H51" s="1"/>
      <c r="I51" s="1"/>
      <c r="J51" s="58"/>
      <c r="K51" s="37"/>
      <c r="L51" s="37"/>
      <c r="M51" s="1"/>
      <c r="N51" s="49"/>
      <c r="O51" s="49"/>
      <c r="P51" s="5"/>
      <c r="Q51" s="5"/>
    </row>
    <row r="52" spans="1:42" x14ac:dyDescent="0.2">
      <c r="A52" s="32"/>
      <c r="B52" s="7"/>
      <c r="C52" s="7"/>
      <c r="D52" s="7"/>
      <c r="E52" s="45"/>
      <c r="F52" s="45"/>
      <c r="G52" s="7"/>
      <c r="H52" s="7"/>
      <c r="I52" s="7"/>
      <c r="J52" s="61"/>
      <c r="K52" s="42"/>
      <c r="L52" s="42"/>
      <c r="M52" s="7"/>
      <c r="N52" s="45"/>
      <c r="O52" s="45"/>
      <c r="P52" s="7"/>
      <c r="Q52" s="7"/>
      <c r="R52" s="7"/>
    </row>
    <row r="53" spans="1:42" ht="35.25" thickBot="1" x14ac:dyDescent="0.25">
      <c r="A53" s="31">
        <v>17</v>
      </c>
      <c r="B53" s="195" t="s">
        <v>244</v>
      </c>
      <c r="C53" s="192" t="s">
        <v>245</v>
      </c>
      <c r="D53" s="201" t="s">
        <v>246</v>
      </c>
      <c r="E53" s="113" t="s">
        <v>247</v>
      </c>
      <c r="F53" s="195" t="s">
        <v>137</v>
      </c>
      <c r="G53" s="201" t="s">
        <v>111</v>
      </c>
      <c r="H53" s="203">
        <v>0.83333333333333337</v>
      </c>
      <c r="I53" s="241" t="s">
        <v>250</v>
      </c>
      <c r="J53" s="195" t="s">
        <v>391</v>
      </c>
      <c r="K53" s="67"/>
      <c r="L53" s="67" t="s">
        <v>302</v>
      </c>
      <c r="M53" s="1" t="s">
        <v>91</v>
      </c>
      <c r="N53" s="152">
        <v>58.38</v>
      </c>
      <c r="O53" s="152">
        <v>1.62</v>
      </c>
      <c r="P53" s="201" t="s">
        <v>406</v>
      </c>
      <c r="Q53" s="21"/>
      <c r="R53" s="1"/>
    </row>
    <row r="54" spans="1:42" x14ac:dyDescent="0.2">
      <c r="B54" s="200"/>
      <c r="C54" s="1"/>
      <c r="D54" s="200"/>
      <c r="E54" s="67"/>
      <c r="F54" s="200"/>
      <c r="G54" s="200"/>
      <c r="H54" s="200"/>
      <c r="I54" s="200"/>
      <c r="J54" s="200"/>
      <c r="K54" s="67"/>
      <c r="L54" s="37"/>
      <c r="M54" s="1"/>
      <c r="N54" s="37"/>
      <c r="O54" s="37"/>
      <c r="P54" s="1"/>
      <c r="Q54" s="1"/>
      <c r="R54" s="10"/>
    </row>
    <row r="55" spans="1:42" x14ac:dyDescent="0.2">
      <c r="B55" s="1"/>
      <c r="C55" s="1"/>
      <c r="D55" s="1"/>
      <c r="E55" s="37"/>
      <c r="F55" s="37"/>
      <c r="G55" s="1"/>
      <c r="H55" s="1"/>
      <c r="I55" s="1"/>
      <c r="J55" s="58"/>
      <c r="K55" s="37"/>
      <c r="L55" s="37"/>
      <c r="M55" s="1"/>
      <c r="N55" s="37"/>
      <c r="O55" s="37"/>
      <c r="P55" s="1"/>
      <c r="Q55" s="1"/>
      <c r="R55" s="10"/>
    </row>
    <row r="56" spans="1:42" s="7" customFormat="1" x14ac:dyDescent="0.2">
      <c r="A56" s="38"/>
      <c r="B56" s="6"/>
      <c r="C56" s="6"/>
      <c r="D56" s="6"/>
      <c r="E56" s="42"/>
      <c r="F56" s="42"/>
      <c r="G56" s="6"/>
      <c r="H56" s="6"/>
      <c r="I56" s="6"/>
      <c r="J56" s="65"/>
      <c r="K56" s="42"/>
      <c r="L56" s="42"/>
      <c r="M56" s="6"/>
      <c r="N56" s="42"/>
      <c r="O56" s="42"/>
      <c r="P56" s="6"/>
      <c r="Q56" s="6"/>
      <c r="S56" s="9"/>
      <c r="T56" s="165"/>
      <c r="U56" s="9"/>
      <c r="V56" s="9"/>
      <c r="W56" s="9"/>
      <c r="X56" s="165"/>
      <c r="Y56" s="119"/>
      <c r="Z56" s="9"/>
      <c r="AA56" s="9"/>
      <c r="AB56" s="165"/>
      <c r="AC56" s="9"/>
      <c r="AD56" s="74"/>
      <c r="AE56" s="9"/>
      <c r="AF56" s="165"/>
      <c r="AI56" s="9"/>
      <c r="AJ56" s="165"/>
      <c r="AM56" s="71"/>
      <c r="AN56" s="71"/>
    </row>
    <row r="57" spans="1:42" s="9" customFormat="1" ht="34.5" thickBot="1" x14ac:dyDescent="0.25">
      <c r="A57" s="31">
        <v>18</v>
      </c>
      <c r="B57" s="195" t="s">
        <v>279</v>
      </c>
      <c r="C57" s="67"/>
      <c r="D57" s="201"/>
      <c r="E57" s="113"/>
      <c r="F57" s="67"/>
      <c r="G57" s="67"/>
      <c r="H57" s="127"/>
      <c r="I57" s="67"/>
      <c r="J57" s="57"/>
      <c r="K57" s="128"/>
      <c r="L57" s="67"/>
      <c r="M57" s="1"/>
      <c r="N57" s="152"/>
      <c r="O57" s="152"/>
      <c r="P57" s="1"/>
      <c r="Q57" s="21"/>
      <c r="R57"/>
      <c r="T57" s="165"/>
      <c r="X57" s="165"/>
      <c r="Y57" s="119"/>
      <c r="AB57" s="165"/>
      <c r="AD57" s="71"/>
      <c r="AF57" s="165"/>
      <c r="AJ57" s="165"/>
      <c r="AM57" s="71"/>
      <c r="AN57" s="71"/>
    </row>
    <row r="58" spans="1:42" s="1" customFormat="1" ht="15.75" thickBot="1" x14ac:dyDescent="0.25">
      <c r="A58" s="31"/>
      <c r="B58" s="201"/>
      <c r="D58" s="200"/>
      <c r="E58" s="67"/>
      <c r="F58" s="37"/>
      <c r="J58" s="57"/>
      <c r="K58" s="47"/>
      <c r="L58" s="37"/>
      <c r="N58" s="37"/>
      <c r="O58" s="37"/>
      <c r="R58"/>
      <c r="S58" s="8"/>
      <c r="T58" s="164"/>
      <c r="U58" s="8"/>
      <c r="V58" s="8"/>
      <c r="X58" s="168"/>
      <c r="Y58" s="122"/>
      <c r="AB58" s="168"/>
      <c r="AC58" s="8"/>
      <c r="AD58" s="70"/>
      <c r="AF58" s="168"/>
      <c r="AG58" s="8"/>
      <c r="AH58" s="8"/>
      <c r="AJ58" s="168"/>
      <c r="AK58" s="8"/>
      <c r="AL58" s="8"/>
      <c r="AM58" s="75"/>
      <c r="AN58" s="75"/>
      <c r="AO58" s="8"/>
      <c r="AP58" s="8"/>
    </row>
    <row r="59" spans="1:42" s="1" customFormat="1" x14ac:dyDescent="0.2">
      <c r="A59" s="31"/>
      <c r="B59" s="200"/>
      <c r="E59" s="37"/>
      <c r="F59" s="37"/>
      <c r="J59" s="57"/>
      <c r="K59" s="47"/>
      <c r="L59" s="37"/>
      <c r="N59" s="37"/>
      <c r="O59" s="37"/>
      <c r="R59"/>
      <c r="S59" s="8"/>
      <c r="T59" s="164"/>
      <c r="U59" s="8"/>
      <c r="V59" s="8"/>
      <c r="X59" s="168"/>
      <c r="Y59" s="122"/>
      <c r="AB59" s="168"/>
      <c r="AC59" s="8"/>
      <c r="AD59" s="70"/>
      <c r="AF59" s="168"/>
      <c r="AG59" s="8"/>
      <c r="AH59" s="8"/>
      <c r="AJ59" s="168"/>
      <c r="AK59" s="8"/>
      <c r="AL59" s="8"/>
      <c r="AM59" s="75"/>
      <c r="AN59" s="75"/>
      <c r="AO59" s="8"/>
      <c r="AP59" s="8"/>
    </row>
    <row r="60" spans="1:42" s="1" customFormat="1" x14ac:dyDescent="0.2">
      <c r="A60" s="32"/>
      <c r="B60" s="7"/>
      <c r="C60" s="7"/>
      <c r="D60" s="7"/>
      <c r="E60" s="45"/>
      <c r="F60" s="45"/>
      <c r="G60" s="7"/>
      <c r="H60" s="7"/>
      <c r="I60" s="7"/>
      <c r="J60" s="61"/>
      <c r="K60" s="47"/>
      <c r="L60" s="42"/>
      <c r="M60" s="7"/>
      <c r="N60" s="45"/>
      <c r="O60" s="45"/>
      <c r="P60" s="7"/>
      <c r="Q60" s="7"/>
      <c r="R60" s="7"/>
      <c r="S60" s="8"/>
      <c r="T60" s="164"/>
      <c r="U60" s="8"/>
      <c r="V60" s="8"/>
      <c r="X60" s="168"/>
      <c r="Y60" s="122"/>
      <c r="AB60" s="168"/>
      <c r="AC60" s="8"/>
      <c r="AD60" s="70"/>
      <c r="AF60" s="168"/>
      <c r="AG60" s="8"/>
      <c r="AH60" s="8"/>
      <c r="AJ60" s="168"/>
      <c r="AK60" s="8"/>
      <c r="AL60" s="8"/>
      <c r="AM60" s="75"/>
      <c r="AN60" s="75"/>
      <c r="AO60" s="8"/>
      <c r="AP60" s="8"/>
    </row>
    <row r="61" spans="1:42" s="1" customFormat="1" ht="69" thickBot="1" x14ac:dyDescent="0.25">
      <c r="A61" s="31">
        <v>19</v>
      </c>
      <c r="B61" s="195" t="s">
        <v>272</v>
      </c>
      <c r="C61" s="201" t="s">
        <v>273</v>
      </c>
      <c r="D61" s="201" t="s">
        <v>274</v>
      </c>
      <c r="E61" s="202" t="s">
        <v>353</v>
      </c>
      <c r="F61" s="195" t="s">
        <v>137</v>
      </c>
      <c r="G61" s="201" t="s">
        <v>300</v>
      </c>
      <c r="H61" s="203" t="s">
        <v>299</v>
      </c>
      <c r="I61" s="201" t="s">
        <v>275</v>
      </c>
      <c r="J61" s="195" t="s">
        <v>390</v>
      </c>
      <c r="K61" s="201" t="s">
        <v>276</v>
      </c>
      <c r="L61" s="201" t="s">
        <v>303</v>
      </c>
      <c r="M61" s="129" t="s">
        <v>91</v>
      </c>
      <c r="N61" s="152">
        <v>58.38</v>
      </c>
      <c r="O61" s="152">
        <v>1.62</v>
      </c>
      <c r="P61"/>
      <c r="Q61" s="40">
        <v>42409</v>
      </c>
      <c r="S61" s="8"/>
      <c r="T61" s="164"/>
      <c r="U61" s="8"/>
      <c r="V61" s="8"/>
      <c r="X61" s="168"/>
      <c r="Y61" s="122"/>
      <c r="AB61" s="168"/>
      <c r="AC61" s="8"/>
      <c r="AD61" s="70"/>
      <c r="AF61" s="168"/>
      <c r="AG61" s="8"/>
      <c r="AH61" s="8"/>
      <c r="AJ61" s="168"/>
      <c r="AK61" s="8"/>
      <c r="AL61" s="8"/>
      <c r="AM61" s="75"/>
      <c r="AN61" s="75"/>
      <c r="AO61" s="8"/>
      <c r="AP61" s="8"/>
    </row>
    <row r="62" spans="1:42" s="1" customFormat="1" x14ac:dyDescent="0.2">
      <c r="A62" s="31"/>
      <c r="B62" s="200"/>
      <c r="C62" s="200"/>
      <c r="D62" s="200"/>
      <c r="E62" s="192"/>
      <c r="F62" s="200"/>
      <c r="G62" s="200"/>
      <c r="H62" s="200"/>
      <c r="I62" s="200"/>
      <c r="J62" s="60"/>
      <c r="K62" s="200"/>
      <c r="L62" s="200"/>
      <c r="M62"/>
      <c r="N62" s="47"/>
      <c r="O62" s="47"/>
      <c r="P62"/>
      <c r="Q62"/>
      <c r="S62" s="8"/>
      <c r="T62" s="164"/>
      <c r="U62" s="8"/>
      <c r="V62" s="8"/>
      <c r="X62" s="168"/>
      <c r="Y62" s="122"/>
      <c r="AB62" s="168"/>
      <c r="AC62" s="8"/>
      <c r="AD62" s="70"/>
      <c r="AF62" s="168"/>
      <c r="AG62" s="8"/>
      <c r="AH62" s="8"/>
      <c r="AJ62" s="168"/>
      <c r="AK62" s="8"/>
      <c r="AL62" s="8"/>
      <c r="AM62" s="75"/>
      <c r="AN62" s="75"/>
      <c r="AO62" s="8"/>
      <c r="AP62" s="8"/>
    </row>
    <row r="63" spans="1:42" x14ac:dyDescent="0.2">
      <c r="A63" s="32"/>
      <c r="B63" s="7"/>
      <c r="C63" s="7"/>
      <c r="D63" s="7"/>
      <c r="E63" s="192"/>
      <c r="F63" s="45"/>
      <c r="G63" s="7"/>
      <c r="H63" s="7"/>
      <c r="I63" s="7"/>
      <c r="J63" s="61"/>
      <c r="L63" s="42"/>
      <c r="M63" s="7"/>
      <c r="N63" s="45"/>
      <c r="O63" s="45"/>
      <c r="P63" s="7"/>
      <c r="Q63" s="7"/>
      <c r="R63" s="7"/>
      <c r="S63" s="9"/>
      <c r="T63" s="165"/>
      <c r="U63" s="9"/>
      <c r="V63" s="9"/>
      <c r="AC63" s="9"/>
      <c r="AD63" s="71"/>
      <c r="AG63" s="9"/>
      <c r="AH63" s="9"/>
      <c r="AK63" s="9"/>
      <c r="AL63" s="9"/>
      <c r="AO63" s="9"/>
      <c r="AP63" s="9"/>
    </row>
    <row r="64" spans="1:42" ht="46.5" thickBot="1" x14ac:dyDescent="0.25">
      <c r="A64" s="30">
        <v>20</v>
      </c>
      <c r="B64" s="195" t="s">
        <v>264</v>
      </c>
      <c r="C64" s="192" t="s">
        <v>265</v>
      </c>
      <c r="D64" s="201" t="s">
        <v>263</v>
      </c>
      <c r="E64" s="113" t="s">
        <v>266</v>
      </c>
      <c r="F64" s="192" t="s">
        <v>267</v>
      </c>
      <c r="G64" s="201" t="s">
        <v>191</v>
      </c>
      <c r="H64" s="203">
        <v>0.66666666666666663</v>
      </c>
      <c r="I64" s="201" t="s">
        <v>268</v>
      </c>
      <c r="J64" s="201" t="s">
        <v>387</v>
      </c>
      <c r="K64" s="201" t="s">
        <v>269</v>
      </c>
      <c r="L64" s="201" t="s">
        <v>270</v>
      </c>
      <c r="M64" s="4" t="s">
        <v>234</v>
      </c>
      <c r="N64" s="158">
        <v>60</v>
      </c>
      <c r="O64" s="54"/>
      <c r="P64" s="22"/>
      <c r="Q64" s="22"/>
      <c r="R64" s="22"/>
      <c r="S64" s="9"/>
      <c r="T64" s="165"/>
      <c r="U64" s="9"/>
      <c r="V64" s="9"/>
      <c r="AC64" s="9"/>
      <c r="AD64" s="71"/>
      <c r="AG64" s="9"/>
      <c r="AH64" s="9"/>
      <c r="AK64" s="9"/>
      <c r="AL64" s="9"/>
      <c r="AO64" s="9"/>
      <c r="AP64" s="9"/>
    </row>
    <row r="65" spans="1:42" s="7" customFormat="1" x14ac:dyDescent="0.2">
      <c r="A65" s="31"/>
      <c r="B65" s="200"/>
      <c r="C65" s="1"/>
      <c r="D65" s="200"/>
      <c r="E65" s="67"/>
      <c r="F65" s="37"/>
      <c r="G65" s="200"/>
      <c r="H65" s="200"/>
      <c r="I65" s="200"/>
      <c r="J65" s="57"/>
      <c r="K65" s="200"/>
      <c r="L65" s="200"/>
      <c r="M65" s="1"/>
      <c r="N65" s="37"/>
      <c r="O65" s="37"/>
      <c r="P65" s="1"/>
      <c r="Q65" s="1"/>
      <c r="R65"/>
      <c r="S65" s="9"/>
      <c r="T65" s="165"/>
      <c r="U65" s="9"/>
      <c r="V65" s="9"/>
      <c r="W65" s="9"/>
      <c r="X65" s="165"/>
      <c r="Y65" s="119"/>
      <c r="Z65" s="9"/>
      <c r="AA65" s="9"/>
      <c r="AB65" s="165"/>
      <c r="AC65" s="9"/>
      <c r="AD65" s="71"/>
      <c r="AE65" s="9"/>
      <c r="AF65" s="165"/>
      <c r="AI65" s="9"/>
      <c r="AJ65" s="165"/>
      <c r="AM65" s="71"/>
      <c r="AN65" s="71"/>
    </row>
    <row r="66" spans="1:42" s="9" customFormat="1" x14ac:dyDescent="0.2">
      <c r="A66" s="31"/>
      <c r="B66" s="1"/>
      <c r="C66" s="1"/>
      <c r="D66" s="1"/>
      <c r="E66" s="37"/>
      <c r="F66" s="37"/>
      <c r="G66" s="1"/>
      <c r="H66" s="1"/>
      <c r="I66" s="1"/>
      <c r="J66" s="58"/>
      <c r="K66" s="47"/>
      <c r="L66" s="37"/>
      <c r="M66" s="1"/>
      <c r="N66" s="49"/>
      <c r="O66" s="49"/>
      <c r="P66" s="5"/>
      <c r="Q66" s="5"/>
      <c r="R66"/>
      <c r="T66" s="165"/>
      <c r="X66" s="165"/>
      <c r="Y66" s="119"/>
      <c r="AB66" s="165"/>
      <c r="AD66" s="71"/>
      <c r="AF66" s="165"/>
      <c r="AJ66" s="165"/>
      <c r="AM66" s="71"/>
      <c r="AN66" s="71"/>
    </row>
    <row r="67" spans="1:42" s="1" customFormat="1" ht="11.25" customHeight="1" x14ac:dyDescent="0.2">
      <c r="A67" s="32"/>
      <c r="B67" s="7"/>
      <c r="C67" s="7"/>
      <c r="D67" s="7"/>
      <c r="E67" s="45"/>
      <c r="F67" s="45"/>
      <c r="G67" s="7"/>
      <c r="H67" s="7"/>
      <c r="I67" s="7"/>
      <c r="J67" s="61"/>
      <c r="K67" s="47"/>
      <c r="L67" s="45"/>
      <c r="M67" s="7"/>
      <c r="N67" s="45"/>
      <c r="O67" s="45"/>
      <c r="P67" s="7"/>
      <c r="Q67" s="7"/>
      <c r="R67" s="7"/>
      <c r="S67" s="8"/>
      <c r="T67" s="164"/>
      <c r="U67" s="8"/>
      <c r="V67" s="8"/>
      <c r="W67" s="8"/>
      <c r="X67" s="164"/>
      <c r="Y67" s="120"/>
      <c r="Z67" s="8"/>
      <c r="AA67" s="8"/>
      <c r="AB67" s="164"/>
      <c r="AC67" s="8"/>
      <c r="AD67" s="70"/>
      <c r="AE67" s="8"/>
      <c r="AF67" s="164"/>
      <c r="AG67" s="8"/>
      <c r="AH67" s="8"/>
      <c r="AI67" s="8"/>
      <c r="AJ67" s="164"/>
      <c r="AK67" s="8"/>
      <c r="AL67" s="8"/>
      <c r="AM67" s="70"/>
      <c r="AN67" s="70"/>
      <c r="AO67" s="8"/>
      <c r="AP67" s="8"/>
    </row>
    <row r="68" spans="1:42" s="1" customFormat="1" ht="46.5" thickBot="1" x14ac:dyDescent="0.25">
      <c r="A68" s="31">
        <v>21</v>
      </c>
      <c r="B68" s="195" t="s">
        <v>252</v>
      </c>
      <c r="C68" s="201" t="s">
        <v>253</v>
      </c>
      <c r="D68" s="201" t="s">
        <v>251</v>
      </c>
      <c r="E68" s="113" t="s">
        <v>254</v>
      </c>
      <c r="F68" s="195" t="s">
        <v>137</v>
      </c>
      <c r="G68" s="201" t="s">
        <v>255</v>
      </c>
      <c r="H68" s="203">
        <v>0.70833333333333337</v>
      </c>
      <c r="I68" s="201" t="s">
        <v>256</v>
      </c>
      <c r="J68" s="57" t="s">
        <v>257</v>
      </c>
      <c r="K68" s="178" t="s">
        <v>258</v>
      </c>
      <c r="L68" s="201" t="s">
        <v>259</v>
      </c>
      <c r="M68" s="1" t="s">
        <v>128</v>
      </c>
      <c r="N68" s="158">
        <v>60</v>
      </c>
      <c r="O68" s="37"/>
      <c r="P68" s="201" t="s">
        <v>260</v>
      </c>
      <c r="Q68" s="21">
        <v>42409</v>
      </c>
      <c r="R68"/>
      <c r="S68" s="8"/>
      <c r="T68" s="164"/>
      <c r="U68" s="8"/>
      <c r="V68" s="8"/>
      <c r="X68" s="168"/>
      <c r="Y68" s="122"/>
      <c r="AB68" s="168"/>
      <c r="AC68" s="8"/>
      <c r="AD68" s="70"/>
      <c r="AF68" s="168"/>
      <c r="AG68" s="8"/>
      <c r="AH68" s="8"/>
      <c r="AJ68" s="168"/>
      <c r="AK68" s="8"/>
      <c r="AL68" s="8"/>
      <c r="AM68" s="75"/>
      <c r="AN68" s="75"/>
      <c r="AO68" s="8"/>
      <c r="AP68" s="8"/>
    </row>
    <row r="69" spans="1:42" s="1" customFormat="1" x14ac:dyDescent="0.2">
      <c r="A69" s="31"/>
      <c r="B69" s="200"/>
      <c r="C69" s="200"/>
      <c r="D69" s="200"/>
      <c r="E69" s="67"/>
      <c r="F69" s="200"/>
      <c r="G69" s="200"/>
      <c r="H69" s="200"/>
      <c r="I69" s="200"/>
      <c r="J69" s="58"/>
      <c r="K69" s="47"/>
      <c r="L69" s="200"/>
      <c r="N69" s="49"/>
      <c r="O69" s="49"/>
      <c r="P69" s="5"/>
      <c r="Q69" s="5"/>
      <c r="R69"/>
      <c r="S69" s="8"/>
      <c r="T69" s="164"/>
      <c r="U69" s="8"/>
      <c r="V69" s="8"/>
      <c r="X69" s="168"/>
      <c r="Y69" s="122"/>
      <c r="AB69" s="168"/>
      <c r="AC69" s="8"/>
      <c r="AD69" s="70"/>
      <c r="AF69" s="168"/>
      <c r="AG69" s="8"/>
      <c r="AH69" s="8"/>
      <c r="AJ69" s="168"/>
      <c r="AK69" s="8"/>
      <c r="AL69" s="8"/>
      <c r="AM69" s="75"/>
      <c r="AN69" s="75"/>
      <c r="AO69" s="8"/>
      <c r="AP69" s="8"/>
    </row>
    <row r="70" spans="1:42" s="8" customFormat="1" x14ac:dyDescent="0.2">
      <c r="A70" s="38"/>
      <c r="B70" s="6"/>
      <c r="C70" s="6"/>
      <c r="D70" s="6"/>
      <c r="E70" s="42"/>
      <c r="F70" s="42"/>
      <c r="G70" s="6"/>
      <c r="H70" s="6"/>
      <c r="I70" s="6"/>
      <c r="J70" s="59"/>
      <c r="K70" s="47"/>
      <c r="L70" s="42"/>
      <c r="M70" s="7"/>
      <c r="N70" s="45"/>
      <c r="O70" s="45"/>
      <c r="P70" s="7"/>
      <c r="Q70" s="7"/>
      <c r="R70" s="7"/>
      <c r="T70" s="164"/>
      <c r="X70" s="164"/>
      <c r="Y70" s="120"/>
      <c r="AB70" s="164"/>
      <c r="AD70" s="70"/>
      <c r="AF70" s="164"/>
      <c r="AJ70" s="164"/>
      <c r="AM70" s="70"/>
      <c r="AN70" s="70"/>
    </row>
    <row r="71" spans="1:42" s="1" customFormat="1" ht="46.5" thickBot="1" x14ac:dyDescent="0.25">
      <c r="A71" s="33">
        <v>22</v>
      </c>
      <c r="B71" s="195" t="s">
        <v>282</v>
      </c>
      <c r="C71" s="201" t="s">
        <v>283</v>
      </c>
      <c r="D71" s="201" t="s">
        <v>281</v>
      </c>
      <c r="E71" s="113" t="s">
        <v>284</v>
      </c>
      <c r="F71" s="192" t="s">
        <v>294</v>
      </c>
      <c r="G71" s="201" t="s">
        <v>191</v>
      </c>
      <c r="H71" s="203">
        <v>0.60416666666666663</v>
      </c>
      <c r="I71" s="201" t="s">
        <v>285</v>
      </c>
      <c r="J71" s="57" t="s">
        <v>286</v>
      </c>
      <c r="K71" s="113" t="s">
        <v>287</v>
      </c>
      <c r="L71" s="201" t="s">
        <v>288</v>
      </c>
      <c r="M71" s="1" t="s">
        <v>234</v>
      </c>
      <c r="N71" s="152">
        <v>0</v>
      </c>
      <c r="O71" s="37"/>
      <c r="P71" s="1" t="s">
        <v>289</v>
      </c>
      <c r="Q71" s="21">
        <v>42410</v>
      </c>
      <c r="R71"/>
      <c r="S71" s="8"/>
      <c r="T71" s="164"/>
      <c r="U71" s="8"/>
      <c r="V71" s="8"/>
      <c r="X71" s="168"/>
      <c r="Y71" s="122"/>
      <c r="AB71" s="168"/>
      <c r="AC71" s="8"/>
      <c r="AD71" s="70"/>
      <c r="AF71" s="168"/>
      <c r="AG71" s="8"/>
      <c r="AH71" s="8"/>
      <c r="AJ71" s="168"/>
      <c r="AK71" s="8"/>
      <c r="AL71" s="8"/>
      <c r="AM71" s="75"/>
      <c r="AN71" s="75"/>
      <c r="AO71" s="8"/>
      <c r="AP71" s="8"/>
    </row>
    <row r="72" spans="1:42" s="1" customFormat="1" x14ac:dyDescent="0.2">
      <c r="A72" s="31"/>
      <c r="B72" s="200"/>
      <c r="C72" s="200"/>
      <c r="D72" s="200"/>
      <c r="E72" s="67"/>
      <c r="F72" s="37"/>
      <c r="G72" s="200"/>
      <c r="H72" s="200"/>
      <c r="I72" s="200"/>
      <c r="J72" s="58"/>
      <c r="K72" s="47"/>
      <c r="L72" s="200"/>
      <c r="N72" s="49"/>
      <c r="O72" s="49"/>
      <c r="P72" s="5"/>
      <c r="Q72" s="5"/>
      <c r="R72"/>
      <c r="S72" s="8"/>
      <c r="T72" s="164"/>
      <c r="U72" s="8"/>
      <c r="V72" s="8"/>
      <c r="X72" s="168"/>
      <c r="Y72" s="122"/>
      <c r="AB72" s="168"/>
      <c r="AC72" s="8"/>
      <c r="AD72" s="70"/>
      <c r="AF72" s="168"/>
      <c r="AG72" s="8"/>
      <c r="AH72" s="8"/>
      <c r="AJ72" s="168"/>
      <c r="AK72" s="8"/>
      <c r="AL72" s="8"/>
      <c r="AM72" s="75"/>
      <c r="AN72" s="75"/>
      <c r="AO72" s="8"/>
      <c r="AP72" s="8"/>
    </row>
    <row r="73" spans="1:42" s="1" customFormat="1" x14ac:dyDescent="0.2">
      <c r="A73" s="31"/>
      <c r="E73" s="37"/>
      <c r="F73" s="37"/>
      <c r="J73" s="58"/>
      <c r="K73" s="47"/>
      <c r="L73" s="37"/>
      <c r="N73" s="37"/>
      <c r="O73" s="37"/>
      <c r="R73"/>
      <c r="S73" s="8"/>
      <c r="T73" s="164"/>
      <c r="U73" s="8"/>
      <c r="V73" s="8"/>
      <c r="X73" s="168"/>
      <c r="Y73" s="122"/>
      <c r="AB73" s="168"/>
      <c r="AD73" s="75"/>
      <c r="AF73" s="168"/>
      <c r="AJ73" s="168"/>
      <c r="AM73" s="75"/>
      <c r="AN73" s="75"/>
    </row>
    <row r="74" spans="1:42" s="1" customFormat="1" x14ac:dyDescent="0.2">
      <c r="A74" s="32"/>
      <c r="B74" s="7"/>
      <c r="C74" s="7"/>
      <c r="D74" s="7"/>
      <c r="E74" s="45"/>
      <c r="F74" s="45"/>
      <c r="G74" s="7"/>
      <c r="H74" s="7"/>
      <c r="I74" s="7"/>
      <c r="J74" s="61"/>
      <c r="K74" s="47"/>
      <c r="L74" s="42"/>
      <c r="M74" s="7"/>
      <c r="N74" s="45"/>
      <c r="O74" s="45"/>
      <c r="P74" s="7"/>
      <c r="Q74" s="7"/>
      <c r="R74" s="7"/>
      <c r="S74" s="8"/>
      <c r="T74" s="164"/>
      <c r="U74" s="8"/>
      <c r="V74" s="8"/>
      <c r="W74" s="8"/>
      <c r="X74" s="164"/>
      <c r="Y74" s="120"/>
      <c r="Z74" s="8"/>
      <c r="AA74" s="8"/>
      <c r="AB74" s="164"/>
      <c r="AD74" s="75"/>
      <c r="AE74" s="8"/>
      <c r="AF74" s="164"/>
      <c r="AI74" s="8"/>
      <c r="AJ74" s="164"/>
      <c r="AM74" s="70"/>
      <c r="AN74" s="70"/>
    </row>
    <row r="75" spans="1:42" s="6" customFormat="1" ht="57.75" thickBot="1" x14ac:dyDescent="0.25">
      <c r="A75" s="31">
        <v>23</v>
      </c>
      <c r="B75" s="67" t="s">
        <v>316</v>
      </c>
      <c r="C75" s="67" t="s">
        <v>308</v>
      </c>
      <c r="D75" s="67" t="s">
        <v>309</v>
      </c>
      <c r="E75" s="113" t="s">
        <v>310</v>
      </c>
      <c r="F75" s="195" t="s">
        <v>180</v>
      </c>
      <c r="G75" s="201" t="s">
        <v>204</v>
      </c>
      <c r="H75" s="203">
        <v>0.47916666666666669</v>
      </c>
      <c r="I75" s="201" t="s">
        <v>311</v>
      </c>
      <c r="J75" s="57" t="s">
        <v>312</v>
      </c>
      <c r="K75" s="201" t="s">
        <v>313</v>
      </c>
      <c r="L75" s="113" t="s">
        <v>314</v>
      </c>
      <c r="M75" s="1" t="s">
        <v>128</v>
      </c>
      <c r="N75" s="152">
        <v>60</v>
      </c>
      <c r="O75" s="152"/>
      <c r="P75" s="1" t="s">
        <v>315</v>
      </c>
      <c r="Q75" s="21">
        <v>42411</v>
      </c>
      <c r="R75"/>
      <c r="S75" s="8"/>
      <c r="T75" s="164"/>
      <c r="U75" s="8"/>
      <c r="V75" s="8"/>
      <c r="W75" s="8"/>
      <c r="X75" s="164"/>
      <c r="Y75" s="120"/>
      <c r="Z75" s="8"/>
      <c r="AA75" s="8"/>
      <c r="AB75" s="164"/>
      <c r="AC75" s="8"/>
      <c r="AD75" s="70"/>
      <c r="AE75" s="8"/>
      <c r="AF75" s="164"/>
      <c r="AG75" s="8"/>
      <c r="AH75" s="8"/>
      <c r="AI75" s="8"/>
      <c r="AJ75" s="164"/>
      <c r="AK75" s="8"/>
      <c r="AL75" s="8"/>
      <c r="AM75" s="70"/>
      <c r="AN75" s="70"/>
      <c r="AO75" s="8"/>
      <c r="AP75" s="8"/>
    </row>
    <row r="76" spans="1:42" s="3" customFormat="1" x14ac:dyDescent="0.2">
      <c r="A76" s="31"/>
      <c r="B76"/>
      <c r="C76"/>
      <c r="D76" s="1"/>
      <c r="E76" s="67"/>
      <c r="F76" s="200"/>
      <c r="G76" s="200"/>
      <c r="H76" s="200"/>
      <c r="I76" s="200"/>
      <c r="J76" s="58"/>
      <c r="K76" s="200"/>
      <c r="L76" s="37"/>
      <c r="M76" s="1"/>
      <c r="N76" s="49"/>
      <c r="O76" s="49"/>
      <c r="P76" s="5"/>
      <c r="Q76" s="5"/>
      <c r="R76"/>
      <c r="T76" s="167"/>
      <c r="X76" s="167"/>
      <c r="Y76" s="118"/>
      <c r="AB76" s="167"/>
      <c r="AD76" s="69"/>
      <c r="AF76" s="167"/>
      <c r="AJ76" s="167"/>
      <c r="AM76" s="69"/>
      <c r="AN76" s="69"/>
    </row>
    <row r="77" spans="1:42" x14ac:dyDescent="0.2">
      <c r="D77" s="1"/>
      <c r="E77" s="37"/>
      <c r="F77" s="37"/>
      <c r="G77" s="1"/>
      <c r="H77" s="1"/>
      <c r="I77" s="1"/>
      <c r="J77" s="58"/>
      <c r="L77" s="37"/>
      <c r="M77" s="1"/>
      <c r="N77" s="37"/>
      <c r="O77" s="37"/>
      <c r="P77" s="1"/>
      <c r="Q77" s="1"/>
      <c r="S77" s="1"/>
    </row>
    <row r="78" spans="1:42" x14ac:dyDescent="0.2">
      <c r="A78" s="32"/>
      <c r="B78" s="7"/>
      <c r="C78" s="7"/>
      <c r="D78" s="7"/>
      <c r="E78" s="45"/>
      <c r="F78" s="45"/>
      <c r="G78" s="7"/>
      <c r="H78" s="7"/>
      <c r="I78" s="7"/>
      <c r="J78" s="61"/>
      <c r="L78" s="42"/>
      <c r="M78" s="7"/>
      <c r="N78" s="45"/>
      <c r="O78" s="45"/>
      <c r="P78" s="7"/>
      <c r="Q78" s="7"/>
      <c r="R78" s="7"/>
    </row>
    <row r="79" spans="1:42" ht="39" thickBot="1" x14ac:dyDescent="0.25">
      <c r="A79" s="31">
        <v>24</v>
      </c>
      <c r="B79" s="252" t="s">
        <v>318</v>
      </c>
      <c r="C79" s="201" t="s">
        <v>324</v>
      </c>
      <c r="D79" s="113" t="s">
        <v>319</v>
      </c>
      <c r="E79" s="113" t="s">
        <v>320</v>
      </c>
      <c r="F79" s="113" t="s">
        <v>321</v>
      </c>
      <c r="G79" s="201" t="s">
        <v>204</v>
      </c>
      <c r="H79" s="203">
        <v>0.52083333333333337</v>
      </c>
      <c r="I79" s="113" t="s">
        <v>322</v>
      </c>
      <c r="J79" s="64" t="s">
        <v>389</v>
      </c>
      <c r="K79" s="253" t="s">
        <v>323</v>
      </c>
      <c r="L79" s="37" t="s">
        <v>325</v>
      </c>
      <c r="M79" s="1" t="s">
        <v>128</v>
      </c>
      <c r="N79" s="152">
        <v>58.38</v>
      </c>
      <c r="O79" s="152">
        <v>1.62</v>
      </c>
      <c r="P79" s="1" t="s">
        <v>404</v>
      </c>
      <c r="Q79" s="21">
        <v>42412</v>
      </c>
    </row>
    <row r="80" spans="1:42" x14ac:dyDescent="0.2">
      <c r="B80" s="251"/>
      <c r="C80" s="200"/>
      <c r="D80" s="1"/>
      <c r="E80" s="67"/>
      <c r="F80" s="37"/>
      <c r="G80" s="200"/>
      <c r="H80" s="200"/>
      <c r="I80" s="1"/>
      <c r="J80" s="58"/>
      <c r="L80" s="37"/>
      <c r="M80" s="1"/>
      <c r="N80" s="49"/>
      <c r="O80" s="49"/>
      <c r="P80" s="5"/>
      <c r="Q80" s="5"/>
    </row>
    <row r="81" spans="1:42" x14ac:dyDescent="0.2">
      <c r="A81" s="38"/>
      <c r="B81" s="7"/>
      <c r="C81" s="7"/>
      <c r="D81" s="7"/>
      <c r="E81" s="45"/>
      <c r="F81" s="45"/>
      <c r="G81" s="7"/>
      <c r="H81" s="7"/>
      <c r="I81" s="7"/>
      <c r="J81" s="61"/>
      <c r="L81" s="45"/>
      <c r="M81" s="7"/>
      <c r="N81" s="45"/>
      <c r="O81" s="45"/>
      <c r="P81" s="7"/>
      <c r="Q81" s="7"/>
      <c r="R81" s="7"/>
    </row>
    <row r="82" spans="1:42" ht="64.5" thickBot="1" x14ac:dyDescent="0.25">
      <c r="A82" s="31">
        <v>25</v>
      </c>
      <c r="B82" s="195" t="s">
        <v>359</v>
      </c>
      <c r="C82" s="1" t="s">
        <v>358</v>
      </c>
      <c r="D82" s="1" t="s">
        <v>328</v>
      </c>
      <c r="E82" s="26" t="s">
        <v>360</v>
      </c>
      <c r="F82" s="264" t="s">
        <v>361</v>
      </c>
      <c r="G82" s="265" t="s">
        <v>362</v>
      </c>
      <c r="H82" s="24" t="s">
        <v>364</v>
      </c>
      <c r="I82" s="1" t="s">
        <v>365</v>
      </c>
      <c r="J82" s="57" t="s">
        <v>366</v>
      </c>
      <c r="K82" s="260" t="s">
        <v>363</v>
      </c>
      <c r="L82" s="192" t="s">
        <v>367</v>
      </c>
      <c r="M82" s="1" t="s">
        <v>90</v>
      </c>
      <c r="N82" s="266">
        <v>70</v>
      </c>
      <c r="O82" s="37"/>
      <c r="P82" s="1"/>
      <c r="Q82" s="1"/>
    </row>
    <row r="83" spans="1:42" x14ac:dyDescent="0.2">
      <c r="B83" s="200"/>
      <c r="C83" s="1"/>
      <c r="D83" s="1"/>
      <c r="E83" s="37"/>
      <c r="F83" s="37"/>
      <c r="G83" s="1"/>
      <c r="H83" s="1"/>
      <c r="I83" s="1"/>
      <c r="J83" s="58"/>
      <c r="L83" s="37"/>
      <c r="M83" s="1"/>
      <c r="N83" s="49"/>
      <c r="O83" s="49"/>
      <c r="P83" s="5"/>
      <c r="Q83" s="5"/>
    </row>
    <row r="84" spans="1:42" x14ac:dyDescent="0.2">
      <c r="A84" s="38"/>
      <c r="B84" s="7"/>
      <c r="C84" s="7"/>
      <c r="D84" s="7"/>
      <c r="E84" s="45"/>
      <c r="F84" s="45"/>
      <c r="G84" s="7"/>
      <c r="H84" s="7"/>
      <c r="I84" s="7"/>
      <c r="J84" s="61"/>
      <c r="K84" s="132"/>
      <c r="L84" s="42"/>
      <c r="M84" s="7"/>
      <c r="N84" s="45"/>
      <c r="O84" s="45"/>
      <c r="P84" s="7"/>
      <c r="Q84" s="7"/>
      <c r="R84" s="7"/>
      <c r="S84" s="9"/>
    </row>
    <row r="85" spans="1:42" ht="57.75" thickBot="1" x14ac:dyDescent="0.25">
      <c r="A85" s="31">
        <v>26</v>
      </c>
      <c r="B85" s="195" t="s">
        <v>334</v>
      </c>
      <c r="C85" s="192" t="s">
        <v>335</v>
      </c>
      <c r="D85" s="201" t="s">
        <v>327</v>
      </c>
      <c r="E85" s="113" t="s">
        <v>329</v>
      </c>
      <c r="F85" s="67" t="s">
        <v>180</v>
      </c>
      <c r="G85" s="201" t="s">
        <v>331</v>
      </c>
      <c r="H85" s="203">
        <v>0.41666666666666669</v>
      </c>
      <c r="I85" s="67" t="s">
        <v>332</v>
      </c>
      <c r="J85" s="195" t="s">
        <v>388</v>
      </c>
      <c r="K85" s="67" t="s">
        <v>330</v>
      </c>
      <c r="L85" s="201" t="s">
        <v>193</v>
      </c>
      <c r="M85" s="67" t="s">
        <v>91</v>
      </c>
      <c r="N85" s="152">
        <v>58.38</v>
      </c>
      <c r="O85" s="152">
        <v>1.62</v>
      </c>
      <c r="P85" s="207" t="s">
        <v>342</v>
      </c>
      <c r="Q85" s="40">
        <v>42412</v>
      </c>
    </row>
    <row r="86" spans="1:42" x14ac:dyDescent="0.2">
      <c r="B86" s="200"/>
      <c r="C86" s="1"/>
      <c r="D86" s="200"/>
      <c r="E86" s="67"/>
      <c r="F86" s="37"/>
      <c r="G86" s="200"/>
      <c r="H86" s="200"/>
      <c r="I86" s="1"/>
      <c r="J86" s="200"/>
      <c r="L86" s="200"/>
      <c r="M86" s="1"/>
      <c r="N86" s="37"/>
      <c r="O86" s="37"/>
      <c r="P86" s="1"/>
      <c r="Q86" s="1"/>
    </row>
    <row r="87" spans="1:42" x14ac:dyDescent="0.2">
      <c r="A87" s="32"/>
      <c r="B87" s="7"/>
      <c r="C87" s="7"/>
      <c r="D87" s="7"/>
      <c r="E87" s="45"/>
      <c r="F87" s="45"/>
      <c r="G87" s="7"/>
      <c r="H87" s="7"/>
      <c r="I87" s="7"/>
      <c r="J87" s="61"/>
      <c r="K87" s="132"/>
      <c r="L87" s="45"/>
      <c r="M87" s="7"/>
      <c r="N87" s="45"/>
      <c r="O87" s="45"/>
      <c r="P87" s="7"/>
      <c r="Q87" s="7"/>
      <c r="R87" s="9"/>
    </row>
    <row r="88" spans="1:42" ht="51.75" thickBot="1" x14ac:dyDescent="0.25">
      <c r="A88" s="31">
        <v>27</v>
      </c>
      <c r="B88" s="195" t="s">
        <v>337</v>
      </c>
      <c r="C88" s="201" t="s">
        <v>338</v>
      </c>
      <c r="D88" s="201"/>
      <c r="E88" s="253" t="s">
        <v>339</v>
      </c>
      <c r="F88" s="258" t="s">
        <v>137</v>
      </c>
      <c r="G88" s="201" t="s">
        <v>111</v>
      </c>
      <c r="H88" s="203">
        <v>0.85416666666666663</v>
      </c>
      <c r="I88" s="201" t="s">
        <v>340</v>
      </c>
      <c r="J88" s="259" t="s">
        <v>384</v>
      </c>
      <c r="K88" s="260" t="s">
        <v>141</v>
      </c>
      <c r="L88" s="253" t="s">
        <v>341</v>
      </c>
      <c r="M88" s="260" t="s">
        <v>90</v>
      </c>
      <c r="N88" s="152">
        <v>60</v>
      </c>
      <c r="O88" s="37"/>
      <c r="P88" s="1" t="s">
        <v>315</v>
      </c>
      <c r="Q88" s="21">
        <v>42412</v>
      </c>
    </row>
    <row r="89" spans="1:42" x14ac:dyDescent="0.2">
      <c r="B89" s="200"/>
      <c r="C89" s="200"/>
      <c r="D89" s="200"/>
      <c r="G89" s="200"/>
      <c r="H89" s="200"/>
      <c r="I89" s="200"/>
      <c r="N89" s="37"/>
      <c r="O89" s="37"/>
      <c r="P89" s="1"/>
      <c r="Q89" s="1"/>
    </row>
    <row r="90" spans="1:42" x14ac:dyDescent="0.2">
      <c r="A90" s="38"/>
      <c r="B90" s="7"/>
      <c r="C90" s="7"/>
      <c r="D90" s="7"/>
      <c r="E90" s="45"/>
      <c r="F90" s="45"/>
      <c r="G90" s="7"/>
      <c r="H90" s="7"/>
      <c r="I90" s="7"/>
      <c r="J90" s="61"/>
      <c r="K90" s="132"/>
      <c r="L90" s="45"/>
      <c r="M90" s="7"/>
      <c r="N90" s="45"/>
      <c r="O90" s="45"/>
      <c r="P90" s="7"/>
      <c r="Q90" s="7"/>
      <c r="R90" s="1"/>
    </row>
    <row r="91" spans="1:42" s="7" customFormat="1" ht="64.5" thickBot="1" x14ac:dyDescent="0.25">
      <c r="A91" s="31">
        <v>28</v>
      </c>
      <c r="B91" s="195" t="s">
        <v>345</v>
      </c>
      <c r="C91" s="201" t="s">
        <v>346</v>
      </c>
      <c r="D91" s="201" t="s">
        <v>344</v>
      </c>
      <c r="E91" s="26" t="s">
        <v>347</v>
      </c>
      <c r="F91" s="195" t="s">
        <v>106</v>
      </c>
      <c r="G91" s="201" t="s">
        <v>170</v>
      </c>
      <c r="H91" s="203">
        <v>0.54166666666666663</v>
      </c>
      <c r="I91" s="192" t="s">
        <v>348</v>
      </c>
      <c r="J91" s="201" t="s">
        <v>383</v>
      </c>
      <c r="K91" s="261" t="s">
        <v>349</v>
      </c>
      <c r="L91" s="37" t="s">
        <v>350</v>
      </c>
      <c r="M91" s="1" t="s">
        <v>91</v>
      </c>
      <c r="N91" s="158">
        <v>60</v>
      </c>
      <c r="O91" s="152"/>
      <c r="P91" s="1" t="s">
        <v>352</v>
      </c>
      <c r="Q91" s="1"/>
      <c r="R91"/>
      <c r="S91" s="9"/>
      <c r="T91" s="165"/>
      <c r="U91" s="9"/>
      <c r="V91" s="9"/>
      <c r="W91" s="9"/>
      <c r="X91" s="165"/>
      <c r="Y91" s="119"/>
      <c r="Z91" s="9"/>
      <c r="AA91" s="9"/>
      <c r="AB91" s="165"/>
      <c r="AC91" s="9"/>
      <c r="AD91" s="71"/>
      <c r="AE91" s="9"/>
      <c r="AF91" s="165"/>
      <c r="AG91" s="9"/>
      <c r="AH91" s="9"/>
      <c r="AI91" s="9"/>
      <c r="AJ91" s="165"/>
      <c r="AK91" s="9"/>
      <c r="AL91" s="9"/>
      <c r="AM91" s="71"/>
      <c r="AN91" s="71"/>
      <c r="AO91" s="9"/>
      <c r="AP91" s="9"/>
    </row>
    <row r="92" spans="1:42" x14ac:dyDescent="0.2">
      <c r="B92" s="1"/>
      <c r="C92" s="1"/>
      <c r="D92" s="200"/>
      <c r="E92" s="37"/>
      <c r="F92" s="200"/>
      <c r="G92" s="200"/>
      <c r="H92" s="200"/>
      <c r="I92" s="1"/>
      <c r="J92" s="200"/>
      <c r="K92" s="194"/>
      <c r="L92" s="37"/>
      <c r="M92" s="1"/>
      <c r="N92" s="37"/>
      <c r="O92" s="37"/>
      <c r="P92" s="1"/>
      <c r="Q92" s="1"/>
      <c r="S92" s="9"/>
      <c r="T92" s="165"/>
      <c r="U92" s="9"/>
      <c r="V92" s="9"/>
      <c r="W92" s="9"/>
      <c r="X92" s="165"/>
      <c r="Y92" s="119"/>
      <c r="Z92" s="9"/>
      <c r="AA92" s="9"/>
      <c r="AB92" s="165"/>
      <c r="AC92" s="9"/>
      <c r="AD92" s="71"/>
      <c r="AE92" s="9"/>
      <c r="AF92" s="165"/>
      <c r="AG92" s="9"/>
      <c r="AH92" s="9"/>
      <c r="AI92" s="9"/>
      <c r="AJ92" s="165"/>
      <c r="AK92" s="9"/>
      <c r="AL92" s="9"/>
      <c r="AM92" s="71"/>
      <c r="AN92" s="71"/>
      <c r="AO92" s="9"/>
      <c r="AP92" s="9"/>
    </row>
    <row r="93" spans="1:42" s="7" customFormat="1" x14ac:dyDescent="0.2">
      <c r="A93" s="32"/>
      <c r="B93" s="6"/>
      <c r="C93" s="6"/>
      <c r="D93" s="6"/>
      <c r="E93" s="42"/>
      <c r="F93" s="42"/>
      <c r="G93" s="6"/>
      <c r="H93" s="6"/>
      <c r="I93" s="6"/>
      <c r="J93" s="59"/>
      <c r="K93" s="59"/>
      <c r="L93" s="42"/>
      <c r="M93" s="6"/>
      <c r="N93" s="42"/>
      <c r="O93" s="42"/>
      <c r="P93" s="6"/>
      <c r="Q93" s="6"/>
      <c r="R93" s="9"/>
      <c r="S93" s="9"/>
      <c r="T93" s="165"/>
      <c r="U93" s="9"/>
      <c r="V93" s="9"/>
      <c r="W93" s="9"/>
      <c r="X93" s="165"/>
      <c r="Y93" s="119"/>
      <c r="Z93" s="9"/>
      <c r="AA93" s="9"/>
      <c r="AB93" s="165"/>
      <c r="AC93" s="9"/>
      <c r="AD93" s="71"/>
      <c r="AE93" s="9"/>
      <c r="AF93" s="165"/>
      <c r="AG93" s="9"/>
      <c r="AH93" s="9"/>
      <c r="AI93" s="9"/>
      <c r="AJ93" s="165"/>
      <c r="AK93" s="9"/>
      <c r="AL93" s="9"/>
      <c r="AM93" s="71"/>
      <c r="AN93" s="71"/>
      <c r="AO93" s="9"/>
      <c r="AP93" s="9"/>
    </row>
    <row r="94" spans="1:42" s="7" customFormat="1" x14ac:dyDescent="0.2">
      <c r="A94" s="32"/>
      <c r="B94" s="6"/>
      <c r="C94" s="6"/>
      <c r="D94" s="6"/>
      <c r="E94" s="42"/>
      <c r="F94" s="42"/>
      <c r="G94" s="6"/>
      <c r="H94" s="6"/>
      <c r="I94" s="6"/>
      <c r="J94" s="59"/>
      <c r="K94" s="132"/>
      <c r="L94" s="42"/>
      <c r="M94" s="6"/>
      <c r="N94" s="42"/>
      <c r="O94" s="42"/>
      <c r="P94" s="6"/>
      <c r="Q94" s="6"/>
      <c r="R94" s="9"/>
      <c r="S94" s="9"/>
      <c r="T94" s="165"/>
      <c r="U94" s="9"/>
      <c r="V94" s="9"/>
      <c r="W94" s="9"/>
      <c r="X94" s="165"/>
      <c r="Y94" s="119"/>
      <c r="Z94" s="9"/>
      <c r="AA94" s="9"/>
      <c r="AB94" s="165"/>
      <c r="AC94" s="9"/>
      <c r="AD94" s="71"/>
      <c r="AE94" s="9"/>
      <c r="AF94" s="165"/>
      <c r="AG94" s="9"/>
      <c r="AH94" s="9"/>
      <c r="AI94" s="9"/>
      <c r="AJ94" s="165"/>
      <c r="AK94" s="9"/>
      <c r="AL94" s="9"/>
      <c r="AM94" s="71"/>
      <c r="AN94" s="71"/>
      <c r="AO94" s="9"/>
      <c r="AP94" s="9"/>
    </row>
    <row r="95" spans="1:42" x14ac:dyDescent="0.2">
      <c r="A95" s="33">
        <v>29</v>
      </c>
      <c r="B95" s="95" t="s">
        <v>374</v>
      </c>
      <c r="C95" s="95"/>
      <c r="D95" s="96" t="s">
        <v>373</v>
      </c>
      <c r="E95" s="97" t="s">
        <v>369</v>
      </c>
      <c r="F95" s="97" t="s">
        <v>280</v>
      </c>
      <c r="G95" s="96" t="s">
        <v>370</v>
      </c>
      <c r="H95" s="98" t="s">
        <v>371</v>
      </c>
      <c r="I95" s="96"/>
      <c r="J95" s="99" t="s">
        <v>393</v>
      </c>
      <c r="K95" s="110" t="s">
        <v>372</v>
      </c>
      <c r="L95" s="97"/>
      <c r="M95" s="96" t="s">
        <v>90</v>
      </c>
      <c r="N95" s="158">
        <v>100</v>
      </c>
      <c r="O95" s="100"/>
      <c r="P95" s="101"/>
      <c r="Q95" s="102"/>
      <c r="R95" s="9"/>
      <c r="S95" s="9"/>
      <c r="T95" s="165"/>
      <c r="U95" s="9"/>
      <c r="V95" s="9"/>
      <c r="W95" s="9"/>
      <c r="X95" s="165"/>
      <c r="Y95" s="119"/>
      <c r="Z95" s="9"/>
      <c r="AA95" s="9"/>
      <c r="AB95" s="165"/>
      <c r="AC95" s="9"/>
      <c r="AD95" s="71"/>
      <c r="AE95" s="9"/>
      <c r="AF95" s="165"/>
      <c r="AG95" s="9"/>
      <c r="AH95" s="9"/>
      <c r="AI95" s="9"/>
      <c r="AJ95" s="165"/>
      <c r="AK95" s="9"/>
      <c r="AL95" s="9"/>
      <c r="AM95" s="71"/>
      <c r="AN95" s="71"/>
      <c r="AO95" s="9"/>
      <c r="AP95" s="9"/>
    </row>
    <row r="96" spans="1:42" x14ac:dyDescent="0.2">
      <c r="A96" s="33"/>
      <c r="B96" s="8"/>
      <c r="C96" s="8"/>
      <c r="D96" s="8"/>
      <c r="E96" s="46"/>
      <c r="F96" s="46"/>
      <c r="G96" s="8"/>
      <c r="H96" s="8"/>
      <c r="I96" s="8"/>
      <c r="J96" s="62"/>
      <c r="K96" s="44"/>
      <c r="L96" s="46"/>
      <c r="M96" s="8"/>
      <c r="N96" s="46"/>
      <c r="O96" s="46"/>
      <c r="P96" s="8"/>
      <c r="Q96" s="8"/>
      <c r="R96" s="9"/>
      <c r="S96" s="9"/>
      <c r="T96" s="165"/>
      <c r="U96" s="9"/>
      <c r="V96" s="9"/>
      <c r="W96" s="9"/>
      <c r="X96" s="165"/>
      <c r="Y96" s="119"/>
      <c r="Z96" s="9"/>
      <c r="AA96" s="9"/>
      <c r="AB96" s="165"/>
      <c r="AC96" s="9"/>
      <c r="AD96" s="71"/>
      <c r="AE96" s="9"/>
      <c r="AF96" s="165"/>
      <c r="AG96" s="9"/>
      <c r="AH96" s="9"/>
      <c r="AI96" s="9"/>
      <c r="AJ96" s="165"/>
      <c r="AK96" s="9"/>
      <c r="AL96" s="9"/>
      <c r="AM96" s="71"/>
      <c r="AN96" s="71"/>
      <c r="AO96" s="9"/>
      <c r="AP96" s="9"/>
    </row>
    <row r="97" spans="1:42" x14ac:dyDescent="0.2">
      <c r="A97" s="38"/>
      <c r="B97" s="179"/>
      <c r="C97" s="179"/>
      <c r="D97" s="179"/>
      <c r="E97" s="180"/>
      <c r="F97" s="180"/>
      <c r="G97" s="179"/>
      <c r="H97" s="179"/>
      <c r="I97" s="179"/>
      <c r="J97" s="181"/>
      <c r="K97" s="132"/>
      <c r="L97" s="180"/>
      <c r="M97" s="179"/>
      <c r="N97" s="180"/>
      <c r="O97" s="180"/>
      <c r="P97" s="179"/>
      <c r="Q97" s="179"/>
      <c r="R97" s="182"/>
      <c r="S97" s="9"/>
      <c r="T97" s="165"/>
      <c r="U97" s="9"/>
      <c r="V97" s="9"/>
      <c r="W97" s="9"/>
      <c r="X97" s="165"/>
      <c r="Y97" s="119"/>
      <c r="Z97" s="9"/>
      <c r="AA97" s="9"/>
      <c r="AB97" s="165"/>
      <c r="AC97" s="9"/>
      <c r="AD97" s="71"/>
      <c r="AE97" s="9"/>
      <c r="AF97" s="165"/>
      <c r="AG97" s="9"/>
      <c r="AH97" s="9"/>
      <c r="AI97" s="9"/>
      <c r="AJ97" s="165"/>
      <c r="AK97" s="9"/>
      <c r="AL97" s="9"/>
      <c r="AM97" s="71"/>
      <c r="AN97" s="71"/>
      <c r="AO97" s="9"/>
      <c r="AP97" s="9"/>
    </row>
    <row r="98" spans="1:42" x14ac:dyDescent="0.2">
      <c r="A98" s="33">
        <v>30</v>
      </c>
      <c r="B98" s="8"/>
      <c r="C98" s="8"/>
      <c r="D98" s="8"/>
      <c r="E98" s="46"/>
      <c r="F98" s="46"/>
      <c r="G98" s="8"/>
      <c r="H98" s="8"/>
      <c r="I98" s="8"/>
      <c r="J98" s="62"/>
      <c r="K98" s="44"/>
      <c r="L98" s="46"/>
      <c r="M98" s="9"/>
      <c r="N98" s="1"/>
      <c r="O98" s="46"/>
      <c r="P98" s="8"/>
      <c r="Q98" s="8"/>
      <c r="R98" s="9"/>
      <c r="S98" s="9"/>
      <c r="T98" s="165"/>
      <c r="U98" s="9"/>
      <c r="V98" s="9"/>
      <c r="W98" s="9"/>
      <c r="X98" s="165"/>
      <c r="Y98" s="119"/>
      <c r="Z98" s="9"/>
      <c r="AA98" s="9"/>
      <c r="AB98" s="165"/>
      <c r="AC98" s="9"/>
      <c r="AD98" s="71"/>
      <c r="AE98" s="9"/>
      <c r="AF98" s="165"/>
      <c r="AG98" s="9"/>
      <c r="AH98" s="9"/>
      <c r="AI98" s="9"/>
      <c r="AJ98" s="165"/>
      <c r="AK98" s="9"/>
      <c r="AL98" s="9"/>
      <c r="AM98" s="71"/>
      <c r="AN98" s="71"/>
      <c r="AO98" s="9"/>
      <c r="AP98" s="9"/>
    </row>
    <row r="99" spans="1:42" x14ac:dyDescent="0.2">
      <c r="A99" s="33"/>
      <c r="B99" s="8"/>
      <c r="C99" s="8"/>
      <c r="D99" s="8"/>
      <c r="E99" s="46"/>
      <c r="F99" s="46"/>
      <c r="G99" s="8"/>
      <c r="H99" s="8"/>
      <c r="I99" s="8"/>
      <c r="J99" s="62"/>
      <c r="K99" s="44"/>
      <c r="L99" s="46"/>
      <c r="M99" s="9"/>
      <c r="N99" s="153"/>
      <c r="O99" s="153"/>
      <c r="P99" s="8"/>
      <c r="Q99" s="8"/>
      <c r="R99" s="9"/>
      <c r="S99" s="9"/>
      <c r="T99" s="165"/>
      <c r="U99" s="9"/>
      <c r="V99" s="9"/>
      <c r="W99" s="9"/>
      <c r="X99" s="165"/>
      <c r="Y99" s="119"/>
      <c r="Z99" s="9"/>
      <c r="AA99" s="9"/>
      <c r="AB99" s="165"/>
      <c r="AC99" s="9"/>
      <c r="AD99" s="71"/>
      <c r="AE99" s="9"/>
      <c r="AF99" s="165"/>
      <c r="AG99" s="9"/>
      <c r="AH99" s="9"/>
      <c r="AI99" s="9"/>
      <c r="AJ99" s="165"/>
      <c r="AK99" s="9"/>
      <c r="AL99" s="9"/>
      <c r="AM99" s="71"/>
      <c r="AN99" s="71"/>
      <c r="AO99" s="9"/>
      <c r="AP99" s="9"/>
    </row>
    <row r="100" spans="1:42" x14ac:dyDescent="0.2">
      <c r="A100" s="38"/>
      <c r="B100" s="179"/>
      <c r="C100" s="179"/>
      <c r="D100" s="179"/>
      <c r="E100" s="180"/>
      <c r="F100" s="180"/>
      <c r="G100" s="179"/>
      <c r="H100" s="179"/>
      <c r="I100" s="179"/>
      <c r="J100" s="181"/>
      <c r="K100" s="132"/>
      <c r="L100" s="180"/>
      <c r="M100" s="179"/>
      <c r="N100" s="180"/>
      <c r="O100" s="180"/>
      <c r="P100" s="179"/>
      <c r="Q100" s="179"/>
      <c r="R100" s="182"/>
      <c r="S100" s="9"/>
      <c r="T100" s="165"/>
      <c r="U100" s="9"/>
      <c r="V100" s="9"/>
      <c r="W100" s="9"/>
      <c r="X100" s="165"/>
      <c r="Y100" s="119"/>
      <c r="Z100" s="9"/>
      <c r="AA100" s="9"/>
      <c r="AB100" s="165"/>
      <c r="AC100" s="9"/>
      <c r="AD100" s="71"/>
      <c r="AE100" s="9"/>
      <c r="AF100" s="165"/>
      <c r="AG100" s="9"/>
      <c r="AH100" s="9"/>
      <c r="AI100" s="9"/>
      <c r="AJ100" s="165"/>
      <c r="AK100" s="9"/>
      <c r="AL100" s="9"/>
      <c r="AM100" s="71"/>
      <c r="AN100" s="71"/>
      <c r="AO100" s="9"/>
      <c r="AP100" s="9"/>
    </row>
    <row r="101" spans="1:42" x14ac:dyDescent="0.2">
      <c r="A101" s="31">
        <v>31</v>
      </c>
      <c r="D101" s="10"/>
      <c r="I101" s="1"/>
      <c r="J101" s="58"/>
      <c r="L101" s="37"/>
      <c r="M101" s="37"/>
      <c r="S101" s="9"/>
      <c r="T101" s="165"/>
      <c r="U101" s="9"/>
      <c r="V101" s="9"/>
      <c r="W101" s="9"/>
      <c r="X101" s="165"/>
      <c r="Y101" s="119"/>
      <c r="Z101" s="9"/>
      <c r="AA101" s="9"/>
      <c r="AB101" s="165"/>
      <c r="AC101" s="9"/>
      <c r="AD101" s="71"/>
      <c r="AE101" s="9"/>
      <c r="AF101" s="165"/>
      <c r="AG101" s="9"/>
      <c r="AH101" s="9"/>
      <c r="AI101" s="9"/>
      <c r="AJ101" s="165"/>
      <c r="AK101" s="9"/>
      <c r="AL101" s="9"/>
      <c r="AM101" s="71"/>
      <c r="AN101" s="71"/>
      <c r="AO101" s="9"/>
      <c r="AP101" s="9"/>
    </row>
    <row r="102" spans="1:42" s="28" customFormat="1" x14ac:dyDescent="0.2">
      <c r="A102" s="30"/>
      <c r="B102" s="22"/>
      <c r="C102" s="22"/>
      <c r="D102" s="4"/>
      <c r="E102" s="50"/>
      <c r="F102" s="50"/>
      <c r="G102" s="22"/>
      <c r="H102" s="22"/>
      <c r="I102" s="4"/>
      <c r="J102" s="22"/>
      <c r="K102" s="47"/>
      <c r="L102" s="41"/>
      <c r="M102" s="22"/>
      <c r="N102" s="50"/>
      <c r="O102" s="50"/>
      <c r="P102" s="22"/>
      <c r="Q102" s="22"/>
      <c r="R102" s="22"/>
      <c r="S102" s="27"/>
      <c r="T102" s="169"/>
      <c r="U102" s="27"/>
      <c r="V102" s="27"/>
      <c r="W102" s="27"/>
      <c r="X102" s="169"/>
      <c r="Y102" s="123"/>
      <c r="Z102" s="27"/>
      <c r="AA102" s="27"/>
      <c r="AB102" s="169"/>
      <c r="AC102" s="27"/>
      <c r="AD102" s="76"/>
      <c r="AE102" s="27"/>
      <c r="AF102" s="169"/>
      <c r="AG102" s="27"/>
      <c r="AH102" s="27"/>
      <c r="AI102" s="27"/>
      <c r="AJ102" s="169"/>
      <c r="AK102" s="27"/>
      <c r="AL102" s="27"/>
      <c r="AM102" s="76"/>
      <c r="AN102" s="76"/>
      <c r="AO102" s="27"/>
      <c r="AP102" s="27"/>
    </row>
    <row r="103" spans="1:42" s="7" customFormat="1" x14ac:dyDescent="0.2">
      <c r="A103" s="38"/>
      <c r="B103" s="179"/>
      <c r="C103" s="179"/>
      <c r="D103" s="179"/>
      <c r="E103" s="180"/>
      <c r="F103" s="180"/>
      <c r="G103" s="179"/>
      <c r="H103" s="179"/>
      <c r="I103" s="179"/>
      <c r="J103" s="222"/>
      <c r="K103" s="132"/>
      <c r="L103" s="180"/>
      <c r="M103" s="222"/>
      <c r="N103" s="223"/>
      <c r="O103" s="223"/>
      <c r="P103" s="224"/>
      <c r="Q103" s="224"/>
      <c r="R103" s="182"/>
      <c r="S103" s="9"/>
      <c r="T103" s="165"/>
      <c r="U103" s="9"/>
      <c r="V103" s="9"/>
      <c r="W103" s="9"/>
      <c r="X103" s="165"/>
      <c r="Y103" s="119"/>
      <c r="Z103" s="9"/>
      <c r="AA103" s="9"/>
      <c r="AB103" s="165"/>
      <c r="AC103" s="9"/>
      <c r="AD103" s="71"/>
      <c r="AE103" s="9"/>
      <c r="AF103" s="165"/>
      <c r="AG103" s="9"/>
      <c r="AH103" s="9"/>
      <c r="AI103" s="9"/>
      <c r="AJ103" s="165"/>
      <c r="AK103" s="9"/>
      <c r="AL103" s="9"/>
      <c r="AM103" s="71"/>
      <c r="AN103" s="71"/>
      <c r="AO103" s="9"/>
      <c r="AP103" s="9"/>
    </row>
    <row r="104" spans="1:42" x14ac:dyDescent="0.2">
      <c r="A104" s="31">
        <v>32</v>
      </c>
      <c r="B104" s="1"/>
      <c r="C104" s="1"/>
      <c r="D104" s="1"/>
      <c r="E104" s="37"/>
      <c r="F104" s="37"/>
      <c r="G104" s="1"/>
      <c r="H104" s="1"/>
      <c r="I104" s="1"/>
      <c r="J104" s="22"/>
      <c r="L104" s="37"/>
      <c r="M104" s="22"/>
      <c r="N104" s="49"/>
      <c r="O104" s="49"/>
      <c r="P104" s="5"/>
      <c r="Q104" s="5"/>
      <c r="T104" s="165"/>
      <c r="U104" s="9"/>
      <c r="V104" s="9"/>
      <c r="W104" s="9"/>
      <c r="X104" s="165"/>
      <c r="Y104" s="119"/>
      <c r="Z104" s="9"/>
      <c r="AA104" s="9"/>
      <c r="AB104" s="165"/>
      <c r="AC104" s="9"/>
      <c r="AD104" s="71"/>
      <c r="AE104" s="9"/>
      <c r="AF104" s="165"/>
      <c r="AG104" s="9"/>
      <c r="AH104" s="9"/>
      <c r="AI104" s="9"/>
      <c r="AJ104" s="165"/>
      <c r="AK104" s="9"/>
      <c r="AL104" s="9"/>
      <c r="AM104" s="71"/>
      <c r="AN104" s="71"/>
      <c r="AO104" s="9"/>
      <c r="AP104" s="9"/>
    </row>
    <row r="105" spans="1:42" x14ac:dyDescent="0.2">
      <c r="B105" s="1"/>
      <c r="C105" s="1"/>
      <c r="D105" s="1"/>
      <c r="E105" s="37"/>
      <c r="F105" s="37"/>
      <c r="G105" s="1"/>
      <c r="H105" s="1"/>
      <c r="I105" s="1"/>
      <c r="J105" s="58"/>
      <c r="L105" s="37"/>
      <c r="M105" s="22"/>
      <c r="N105" s="37"/>
      <c r="O105" s="37"/>
      <c r="P105" s="1"/>
      <c r="Q105" s="1"/>
      <c r="T105" s="165"/>
      <c r="U105" s="9"/>
      <c r="V105" s="9"/>
      <c r="W105" s="9"/>
      <c r="X105" s="165"/>
      <c r="Y105" s="119"/>
      <c r="Z105" s="9"/>
      <c r="AA105" s="9"/>
      <c r="AB105" s="165"/>
      <c r="AC105" s="9"/>
      <c r="AD105" s="71"/>
      <c r="AE105" s="9"/>
      <c r="AF105" s="165"/>
      <c r="AG105" s="9"/>
      <c r="AH105" s="9"/>
      <c r="AI105" s="9"/>
      <c r="AJ105" s="165"/>
      <c r="AK105" s="9"/>
      <c r="AL105" s="9"/>
      <c r="AM105" s="71"/>
      <c r="AN105" s="71"/>
      <c r="AO105" s="9"/>
      <c r="AP105" s="9"/>
    </row>
    <row r="106" spans="1:42" x14ac:dyDescent="0.2">
      <c r="A106" s="38"/>
      <c r="B106" s="179"/>
      <c r="C106" s="179"/>
      <c r="D106" s="179"/>
      <c r="E106" s="180"/>
      <c r="F106" s="180"/>
      <c r="G106" s="179"/>
      <c r="H106" s="179"/>
      <c r="I106" s="179"/>
      <c r="J106" s="181"/>
      <c r="K106" s="132"/>
      <c r="L106" s="180"/>
      <c r="M106" s="222"/>
      <c r="N106" s="132"/>
      <c r="O106" s="132"/>
      <c r="P106" s="182"/>
      <c r="Q106" s="182"/>
      <c r="R106" s="182"/>
      <c r="T106" s="165"/>
      <c r="U106" s="9"/>
      <c r="V106" s="9"/>
      <c r="W106" s="9"/>
      <c r="X106" s="165"/>
      <c r="Y106" s="119"/>
      <c r="Z106" s="9"/>
      <c r="AA106" s="9"/>
      <c r="AB106" s="165"/>
      <c r="AC106" s="9"/>
      <c r="AD106" s="71"/>
      <c r="AE106" s="9"/>
      <c r="AF106" s="165"/>
      <c r="AG106" s="9"/>
      <c r="AH106" s="9"/>
      <c r="AI106" s="9"/>
      <c r="AJ106" s="165"/>
      <c r="AK106" s="9"/>
      <c r="AL106" s="9"/>
      <c r="AM106" s="71"/>
      <c r="AN106" s="71"/>
      <c r="AO106" s="9"/>
      <c r="AP106" s="9"/>
    </row>
    <row r="107" spans="1:42" x14ac:dyDescent="0.2">
      <c r="B107" s="1"/>
      <c r="C107" s="1"/>
      <c r="D107" s="1"/>
      <c r="E107" s="37"/>
      <c r="F107" s="37"/>
      <c r="G107" s="1"/>
      <c r="H107" s="1"/>
      <c r="I107" s="1"/>
      <c r="J107" s="58"/>
      <c r="L107" s="37"/>
      <c r="M107" s="22"/>
      <c r="N107" s="155">
        <f>SUM(N4:N105)</f>
        <v>1597.0400000000002</v>
      </c>
      <c r="O107" s="155">
        <f>SUM(O4:O105)</f>
        <v>12.976400000000002</v>
      </c>
      <c r="T107" s="165"/>
      <c r="U107" s="9"/>
      <c r="V107" s="9"/>
      <c r="W107" s="9"/>
      <c r="X107" s="165"/>
      <c r="Y107" s="119"/>
      <c r="Z107" s="9"/>
      <c r="AA107" s="9"/>
      <c r="AB107" s="165"/>
      <c r="AC107" s="9"/>
      <c r="AD107" s="71"/>
      <c r="AE107" s="9"/>
      <c r="AF107" s="165"/>
      <c r="AG107" s="9"/>
      <c r="AH107" s="9"/>
      <c r="AI107" s="9"/>
      <c r="AJ107" s="165"/>
      <c r="AK107" s="9"/>
      <c r="AL107" s="9"/>
      <c r="AM107" s="71"/>
      <c r="AN107" s="71"/>
      <c r="AO107" s="9"/>
      <c r="AP107" s="9"/>
    </row>
    <row r="108" spans="1:42" x14ac:dyDescent="0.2">
      <c r="B108" s="1"/>
      <c r="C108" s="1"/>
      <c r="D108" s="1"/>
      <c r="E108" s="37"/>
      <c r="F108" s="37"/>
      <c r="G108" s="1"/>
      <c r="H108" s="1"/>
      <c r="I108" s="1"/>
      <c r="J108" s="58"/>
      <c r="L108" s="37"/>
      <c r="M108" s="22"/>
      <c r="T108" s="165"/>
      <c r="U108" s="9"/>
      <c r="V108" s="9"/>
      <c r="W108" s="9"/>
      <c r="X108" s="165"/>
      <c r="Y108" s="119"/>
      <c r="Z108" s="9"/>
      <c r="AA108" s="9"/>
      <c r="AB108" s="165"/>
      <c r="AC108" s="9"/>
      <c r="AD108" s="71"/>
      <c r="AE108" s="9"/>
      <c r="AF108" s="165"/>
      <c r="AG108" s="9"/>
      <c r="AH108" s="9"/>
      <c r="AI108" s="9"/>
      <c r="AJ108" s="165"/>
      <c r="AK108" s="9"/>
      <c r="AL108" s="9"/>
      <c r="AM108" s="71"/>
      <c r="AN108" s="71"/>
      <c r="AO108" s="9"/>
      <c r="AP108" s="9"/>
    </row>
    <row r="109" spans="1:42" x14ac:dyDescent="0.2">
      <c r="I109" s="1" t="s">
        <v>94</v>
      </c>
      <c r="J109" s="263">
        <f>COUNTIF(J4:J105,"*mail*")</f>
        <v>7</v>
      </c>
      <c r="K109" s="47" t="s">
        <v>291</v>
      </c>
      <c r="L109" s="47">
        <f>COUNTIF(F4:F105,"Thursday,*")</f>
        <v>2</v>
      </c>
      <c r="M109" s="207" t="s">
        <v>90</v>
      </c>
      <c r="N109" s="47">
        <f>(COUNTIF(M4:M105,"3GM"))</f>
        <v>8</v>
      </c>
      <c r="O109" s="47" t="s">
        <v>395</v>
      </c>
      <c r="P109">
        <f>COUNTIF(P1:P106,"Fox*")</f>
        <v>2</v>
      </c>
      <c r="T109" s="165"/>
      <c r="U109" s="9"/>
      <c r="V109" s="9"/>
      <c r="W109" s="9"/>
      <c r="X109" s="165"/>
      <c r="Y109" s="119"/>
      <c r="Z109" s="9"/>
      <c r="AA109" s="9"/>
      <c r="AB109" s="165"/>
      <c r="AC109" s="9"/>
      <c r="AD109" s="71"/>
      <c r="AE109" s="9"/>
      <c r="AF109" s="165"/>
      <c r="AG109" s="9"/>
      <c r="AH109" s="9"/>
      <c r="AI109" s="9"/>
      <c r="AJ109" s="165"/>
      <c r="AK109" s="9"/>
      <c r="AL109" s="9"/>
      <c r="AM109" s="71"/>
      <c r="AN109" s="71"/>
      <c r="AO109" s="9"/>
      <c r="AP109" s="9"/>
    </row>
    <row r="110" spans="1:42" x14ac:dyDescent="0.2">
      <c r="I110" s="1" t="s">
        <v>356</v>
      </c>
      <c r="J110" s="263">
        <f>COUNTIF(J5:J106,"*paypal*")</f>
        <v>6</v>
      </c>
      <c r="K110" s="47" t="s">
        <v>26</v>
      </c>
      <c r="L110" s="47">
        <f>COUNTIF(F4:F105,"Friday,*")</f>
        <v>9</v>
      </c>
      <c r="M110" s="207" t="s">
        <v>91</v>
      </c>
      <c r="N110" s="47">
        <f>(COUNTIF(M5:M106,"PC"))</f>
        <v>9</v>
      </c>
      <c r="O110" s="47" t="s">
        <v>352</v>
      </c>
      <c r="P110">
        <f>COUNTIF(P2:P107,"poster*")</f>
        <v>3</v>
      </c>
      <c r="T110" s="165"/>
      <c r="U110" s="9"/>
      <c r="V110" s="9"/>
      <c r="W110" s="9"/>
      <c r="X110" s="165"/>
      <c r="Y110" s="119"/>
      <c r="Z110" s="9"/>
      <c r="AA110" s="9"/>
      <c r="AB110" s="165"/>
      <c r="AC110" s="9"/>
      <c r="AD110" s="71"/>
      <c r="AE110" s="9"/>
      <c r="AF110" s="165"/>
      <c r="AG110" s="9"/>
      <c r="AH110" s="9"/>
      <c r="AI110" s="9"/>
      <c r="AJ110" s="165"/>
      <c r="AK110" s="9"/>
      <c r="AL110" s="9"/>
      <c r="AM110" s="71"/>
      <c r="AN110" s="71"/>
      <c r="AO110" s="9"/>
      <c r="AP110" s="9"/>
    </row>
    <row r="111" spans="1:42" x14ac:dyDescent="0.2">
      <c r="I111" s="1" t="s">
        <v>149</v>
      </c>
      <c r="J111" s="263">
        <f>(COUNTIF(J6:J107,"*COD*")+COUNTIF(J6:J107,"*cash*"))</f>
        <v>11</v>
      </c>
      <c r="K111" s="47" t="s">
        <v>34</v>
      </c>
      <c r="L111" s="47">
        <f>COUNTIF(F4:F105,"Saturday,*")</f>
        <v>7</v>
      </c>
      <c r="M111" s="207" t="s">
        <v>128</v>
      </c>
      <c r="N111" s="47">
        <f>(COUNTIF(M6:M107,"HCT"))</f>
        <v>7</v>
      </c>
      <c r="O111" s="47" t="s">
        <v>315</v>
      </c>
      <c r="P111">
        <f>COUNTIF(P3:P108,"member*")</f>
        <v>5</v>
      </c>
      <c r="T111" s="165"/>
      <c r="U111" s="9"/>
      <c r="V111" s="9"/>
      <c r="W111" s="9"/>
      <c r="X111" s="165"/>
      <c r="Y111" s="119"/>
      <c r="Z111" s="9"/>
      <c r="AA111" s="9"/>
      <c r="AB111" s="165"/>
      <c r="AC111" s="9"/>
      <c r="AD111" s="71"/>
      <c r="AE111" s="9"/>
      <c r="AF111" s="165"/>
      <c r="AG111" s="9"/>
      <c r="AH111" s="9"/>
      <c r="AI111" s="9"/>
      <c r="AJ111" s="165"/>
      <c r="AK111" s="9"/>
      <c r="AL111" s="9"/>
      <c r="AM111" s="71"/>
      <c r="AN111" s="71"/>
      <c r="AO111" s="9"/>
      <c r="AP111" s="9"/>
    </row>
    <row r="112" spans="1:42" s="7" customFormat="1" x14ac:dyDescent="0.2">
      <c r="A112" s="31"/>
      <c r="B112"/>
      <c r="C112"/>
      <c r="D112"/>
      <c r="E112" s="47"/>
      <c r="F112" s="47"/>
      <c r="G112"/>
      <c r="H112"/>
      <c r="I112" s="1" t="s">
        <v>357</v>
      </c>
      <c r="J112" s="263">
        <f>(COUNTIF(J7:J108,"*free*")+COUNTIF(J7:J108,"*gratis*"))</f>
        <v>0</v>
      </c>
      <c r="K112" s="47" t="s">
        <v>292</v>
      </c>
      <c r="L112" s="47">
        <f>COUNTIF(F4:F105,"Sunday,*")</f>
        <v>8</v>
      </c>
      <c r="M112" s="207" t="s">
        <v>232</v>
      </c>
      <c r="N112" s="47">
        <f>(COUNTIF(M7:M108,"FA"))</f>
        <v>0</v>
      </c>
      <c r="O112" s="47" t="s">
        <v>396</v>
      </c>
      <c r="P112">
        <f>COUNTIF(P4:P109,"QT Perf*")</f>
        <v>0</v>
      </c>
      <c r="Q112"/>
      <c r="R112"/>
      <c r="S112" s="9"/>
      <c r="T112" s="165"/>
      <c r="U112" s="9"/>
      <c r="V112" s="9"/>
      <c r="W112" s="9"/>
      <c r="X112" s="165"/>
      <c r="Y112" s="119"/>
      <c r="Z112" s="9"/>
      <c r="AA112" s="9"/>
      <c r="AB112" s="165"/>
      <c r="AC112" s="9"/>
      <c r="AD112" s="71"/>
      <c r="AE112" s="9"/>
      <c r="AF112" s="165"/>
      <c r="AG112" s="9"/>
      <c r="AH112" s="9"/>
      <c r="AI112" s="9"/>
      <c r="AJ112" s="165"/>
      <c r="AK112" s="9"/>
      <c r="AL112" s="9"/>
      <c r="AM112" s="71"/>
      <c r="AN112" s="71"/>
      <c r="AO112" s="9"/>
      <c r="AP112" s="9"/>
    </row>
    <row r="113" spans="1:42" s="3" customFormat="1" x14ac:dyDescent="0.2">
      <c r="A113" s="31"/>
      <c r="B113"/>
      <c r="C113"/>
      <c r="D113"/>
      <c r="E113" s="47"/>
      <c r="F113" s="47"/>
      <c r="G113"/>
      <c r="H113"/>
      <c r="I113"/>
      <c r="J113" s="60"/>
      <c r="K113" s="47" t="s">
        <v>295</v>
      </c>
      <c r="L113" s="37">
        <f>SUM(L109:L112)</f>
        <v>26</v>
      </c>
      <c r="M113" s="207" t="s">
        <v>233</v>
      </c>
      <c r="N113" s="47">
        <f>(COUNTIF(M8:M109,"BYOB"))</f>
        <v>0</v>
      </c>
      <c r="O113" s="47" t="s">
        <v>397</v>
      </c>
      <c r="P113">
        <f>COUNTIF(P5:P110,"ebiz.org*")</f>
        <v>0</v>
      </c>
      <c r="Q113"/>
      <c r="R113"/>
      <c r="T113" s="170"/>
      <c r="U113" s="12"/>
      <c r="V113" s="12"/>
      <c r="W113" s="12"/>
      <c r="X113" s="170"/>
      <c r="Y113" s="124"/>
      <c r="Z113" s="12"/>
      <c r="AA113" s="12"/>
      <c r="AB113" s="170"/>
      <c r="AC113" s="12"/>
      <c r="AD113" s="73"/>
      <c r="AE113" s="12"/>
      <c r="AF113" s="170"/>
      <c r="AG113" s="12"/>
      <c r="AH113" s="12"/>
      <c r="AI113" s="12"/>
      <c r="AJ113" s="170"/>
      <c r="AK113" s="12"/>
      <c r="AL113" s="12"/>
      <c r="AM113" s="73"/>
      <c r="AN113" s="73"/>
      <c r="AO113" s="12"/>
      <c r="AP113" s="12"/>
    </row>
    <row r="114" spans="1:42" x14ac:dyDescent="0.2">
      <c r="L114" s="37"/>
      <c r="M114" s="207" t="s">
        <v>234</v>
      </c>
      <c r="N114" s="47">
        <f>(COUNTIF(M9:M110,"JFT"))</f>
        <v>2</v>
      </c>
      <c r="O114" s="47" t="s">
        <v>398</v>
      </c>
      <c r="P114">
        <f>COUNTIF(P1:P106,"*repeat*")</f>
        <v>1</v>
      </c>
      <c r="T114" s="165"/>
      <c r="U114" s="9"/>
      <c r="V114" s="9"/>
      <c r="W114" s="9"/>
      <c r="X114" s="165"/>
      <c r="Y114" s="119"/>
      <c r="Z114" s="9"/>
      <c r="AA114" s="9"/>
      <c r="AB114" s="165"/>
      <c r="AC114" s="9"/>
      <c r="AD114" s="71"/>
      <c r="AE114" s="9"/>
      <c r="AF114" s="165"/>
      <c r="AG114" s="9"/>
      <c r="AH114" s="9"/>
      <c r="AI114" s="9"/>
      <c r="AJ114" s="165"/>
      <c r="AK114" s="9"/>
      <c r="AL114" s="9"/>
      <c r="AM114" s="71"/>
      <c r="AN114" s="71"/>
      <c r="AO114" s="9"/>
      <c r="AP114" s="9"/>
    </row>
    <row r="115" spans="1:42" x14ac:dyDescent="0.2">
      <c r="L115" s="37"/>
      <c r="N115" s="153"/>
      <c r="O115" s="47" t="s">
        <v>399</v>
      </c>
      <c r="P115">
        <f>COUNTIF(P1:P106,"Facebook*")</f>
        <v>0</v>
      </c>
      <c r="U115" s="9"/>
      <c r="V115" s="9"/>
      <c r="W115" s="9"/>
      <c r="X115" s="165"/>
      <c r="Y115" s="119"/>
      <c r="Z115" s="9"/>
      <c r="AA115" s="9"/>
      <c r="AB115" s="165"/>
      <c r="AC115" s="9"/>
      <c r="AD115" s="71"/>
      <c r="AE115" s="9"/>
      <c r="AF115" s="165"/>
      <c r="AG115" s="9"/>
      <c r="AH115" s="9"/>
      <c r="AI115" s="9"/>
      <c r="AJ115" s="165"/>
      <c r="AK115" s="9"/>
      <c r="AL115" s="9"/>
      <c r="AM115" s="71"/>
      <c r="AN115" s="71"/>
      <c r="AO115" s="9"/>
      <c r="AP115" s="9"/>
    </row>
    <row r="116" spans="1:42" x14ac:dyDescent="0.2">
      <c r="O116" s="47" t="s">
        <v>400</v>
      </c>
      <c r="P116">
        <f>COUNTIF(P1:P106,"social media*")</f>
        <v>0</v>
      </c>
      <c r="U116" s="9"/>
      <c r="V116" s="9"/>
      <c r="W116" s="9"/>
      <c r="X116" s="165"/>
      <c r="Y116" s="119"/>
      <c r="Z116" s="9"/>
      <c r="AA116" s="9"/>
      <c r="AB116" s="165"/>
      <c r="AC116" s="9"/>
      <c r="AD116" s="71"/>
      <c r="AE116" s="9"/>
      <c r="AF116" s="165"/>
      <c r="AG116" s="9"/>
      <c r="AH116" s="9"/>
      <c r="AI116" s="9"/>
      <c r="AJ116" s="165"/>
      <c r="AK116" s="9"/>
      <c r="AL116" s="9"/>
      <c r="AM116" s="71"/>
      <c r="AN116" s="71"/>
      <c r="AO116" s="9"/>
      <c r="AP116" s="9"/>
    </row>
    <row r="117" spans="1:42" x14ac:dyDescent="0.2">
      <c r="L117" s="37"/>
      <c r="N117" s="157"/>
      <c r="O117" s="47" t="s">
        <v>401</v>
      </c>
      <c r="P117">
        <f>COUNTIF(P1:P106,"internet*")</f>
        <v>0</v>
      </c>
      <c r="U117" s="9"/>
      <c r="V117" s="9"/>
      <c r="W117" s="9"/>
      <c r="X117" s="165"/>
      <c r="Y117" s="119"/>
      <c r="Z117" s="9"/>
      <c r="AA117" s="9"/>
      <c r="AB117" s="165"/>
      <c r="AC117" s="9"/>
      <c r="AD117" s="71"/>
      <c r="AE117" s="9"/>
      <c r="AF117" s="165"/>
      <c r="AG117" s="9"/>
      <c r="AH117" s="9"/>
      <c r="AI117" s="9"/>
      <c r="AJ117" s="165"/>
      <c r="AK117" s="9"/>
      <c r="AL117" s="9"/>
      <c r="AM117" s="71"/>
      <c r="AN117" s="71"/>
      <c r="AO117" s="9"/>
      <c r="AP117" s="9"/>
    </row>
    <row r="118" spans="1:42" x14ac:dyDescent="0.2">
      <c r="O118" s="260" t="s">
        <v>402</v>
      </c>
      <c r="P118">
        <f>COUNTIF(P1:P106,"holiday chorus*")</f>
        <v>0</v>
      </c>
      <c r="U118" s="9"/>
      <c r="V118" s="9"/>
      <c r="W118" s="9"/>
      <c r="X118" s="165"/>
      <c r="Y118" s="119"/>
      <c r="Z118" s="9"/>
      <c r="AA118" s="9"/>
      <c r="AB118" s="165"/>
      <c r="AC118" s="9"/>
      <c r="AD118" s="71"/>
      <c r="AE118" s="9"/>
      <c r="AF118" s="165"/>
      <c r="AG118" s="9"/>
      <c r="AH118" s="9"/>
      <c r="AI118" s="9"/>
      <c r="AJ118" s="165"/>
      <c r="AK118" s="9"/>
      <c r="AL118" s="9"/>
      <c r="AM118" s="71"/>
      <c r="AN118" s="71"/>
      <c r="AO118" s="9"/>
      <c r="AP118" s="9"/>
    </row>
    <row r="119" spans="1:42" x14ac:dyDescent="0.2">
      <c r="N119" s="153"/>
      <c r="O119" s="260" t="s">
        <v>403</v>
      </c>
      <c r="P119">
        <f>COUNTIF(P1:P106,"*flyer*")</f>
        <v>2</v>
      </c>
      <c r="U119" s="20"/>
      <c r="V119" s="9"/>
      <c r="W119" s="9"/>
      <c r="X119" s="165"/>
      <c r="Y119" s="119"/>
      <c r="Z119" s="9"/>
      <c r="AA119" s="9"/>
      <c r="AB119" s="165"/>
      <c r="AC119" s="9"/>
      <c r="AD119" s="71"/>
      <c r="AE119" s="9"/>
      <c r="AF119" s="165"/>
      <c r="AG119" s="9"/>
      <c r="AH119" s="9"/>
      <c r="AI119" s="9"/>
      <c r="AJ119" s="165"/>
      <c r="AK119" s="9"/>
      <c r="AL119" s="9"/>
      <c r="AM119" s="71"/>
      <c r="AN119" s="71"/>
      <c r="AO119" s="9"/>
      <c r="AP119" s="9"/>
    </row>
    <row r="120" spans="1:42" x14ac:dyDescent="0.2">
      <c r="O120" s="260" t="s">
        <v>405</v>
      </c>
      <c r="P120">
        <f>COUNTIF(P1:P106,"*prize*")</f>
        <v>1</v>
      </c>
      <c r="U120" s="9"/>
      <c r="V120" s="9"/>
      <c r="W120" s="9"/>
      <c r="X120" s="165"/>
      <c r="Y120" s="119"/>
      <c r="Z120" s="9"/>
      <c r="AA120" s="9"/>
      <c r="AB120" s="165"/>
      <c r="AC120" s="9"/>
      <c r="AD120" s="71"/>
      <c r="AE120" s="9"/>
      <c r="AF120" s="165"/>
      <c r="AG120" s="9"/>
      <c r="AH120" s="9"/>
      <c r="AI120" s="9"/>
      <c r="AJ120" s="165"/>
      <c r="AK120" s="9"/>
      <c r="AL120" s="9"/>
      <c r="AM120" s="71"/>
      <c r="AN120" s="71"/>
      <c r="AO120" s="9"/>
      <c r="AP120" s="9"/>
    </row>
    <row r="121" spans="1:42" x14ac:dyDescent="0.2">
      <c r="O121" s="260" t="s">
        <v>411</v>
      </c>
      <c r="P121">
        <f>COUNTIF(P13:P118,"*newspaper*")</f>
        <v>5</v>
      </c>
      <c r="U121" s="9"/>
      <c r="V121" s="9"/>
      <c r="W121" s="9"/>
      <c r="X121" s="165"/>
      <c r="Y121" s="119"/>
      <c r="Z121" s="9"/>
      <c r="AA121" s="9"/>
      <c r="AB121" s="165"/>
      <c r="AC121" s="9"/>
      <c r="AD121" s="71"/>
      <c r="AE121" s="9"/>
      <c r="AF121" s="165"/>
      <c r="AG121" s="9"/>
      <c r="AH121" s="9"/>
      <c r="AI121" s="9"/>
      <c r="AJ121" s="165"/>
      <c r="AK121" s="9"/>
      <c r="AL121" s="9"/>
      <c r="AM121" s="71"/>
      <c r="AN121" s="71"/>
      <c r="AO121" s="9"/>
      <c r="AP121" s="9"/>
    </row>
    <row r="122" spans="1:42" s="7" customFormat="1" ht="12" customHeight="1" x14ac:dyDescent="0.2">
      <c r="A122" s="31"/>
      <c r="B122"/>
      <c r="C122"/>
      <c r="D122"/>
      <c r="E122" s="47"/>
      <c r="F122" s="47"/>
      <c r="G122"/>
      <c r="H122"/>
      <c r="I122"/>
      <c r="J122" s="60"/>
      <c r="K122" s="47"/>
      <c r="L122" s="47"/>
      <c r="M122"/>
      <c r="N122" s="47"/>
      <c r="O122" s="47"/>
      <c r="P122"/>
      <c r="Q122"/>
      <c r="R122"/>
      <c r="S122" s="9"/>
      <c r="T122" s="165"/>
      <c r="U122" s="9"/>
      <c r="V122" s="9"/>
      <c r="W122" s="9"/>
      <c r="X122" s="165"/>
      <c r="Y122" s="119"/>
      <c r="Z122" s="9"/>
      <c r="AA122" s="9"/>
      <c r="AB122" s="165"/>
      <c r="AC122" s="9"/>
      <c r="AD122" s="71"/>
      <c r="AE122" s="9"/>
      <c r="AF122" s="165"/>
      <c r="AG122" s="9"/>
      <c r="AH122" s="9"/>
      <c r="AI122" s="9"/>
      <c r="AJ122" s="165"/>
      <c r="AK122" s="9"/>
      <c r="AL122" s="9"/>
      <c r="AM122" s="71"/>
      <c r="AN122" s="71"/>
      <c r="AO122" s="9"/>
      <c r="AP122" s="9"/>
    </row>
    <row r="123" spans="1:42" x14ac:dyDescent="0.2">
      <c r="S123" s="1"/>
      <c r="T123" s="165"/>
      <c r="U123" s="9"/>
      <c r="V123" s="9"/>
      <c r="W123" s="9"/>
      <c r="X123" s="165"/>
      <c r="Y123" s="119"/>
      <c r="Z123" s="9"/>
      <c r="AA123" s="9"/>
      <c r="AB123" s="165"/>
      <c r="AC123" s="9"/>
      <c r="AD123" s="71"/>
      <c r="AE123" s="9"/>
      <c r="AF123" s="165"/>
      <c r="AG123" s="9"/>
      <c r="AH123" s="9"/>
      <c r="AI123" s="9"/>
      <c r="AJ123" s="165"/>
      <c r="AK123" s="9"/>
      <c r="AL123" s="9"/>
      <c r="AM123" s="71"/>
      <c r="AN123" s="71"/>
      <c r="AO123" s="9"/>
      <c r="AP123" s="9"/>
    </row>
    <row r="124" spans="1:42" x14ac:dyDescent="0.2">
      <c r="S124" s="1"/>
      <c r="T124" s="165"/>
      <c r="U124" s="9"/>
      <c r="V124" s="9"/>
      <c r="W124" s="9"/>
      <c r="X124" s="165"/>
      <c r="Y124" s="119"/>
      <c r="Z124" s="9"/>
      <c r="AA124" s="9"/>
      <c r="AB124" s="165"/>
      <c r="AC124" s="9"/>
      <c r="AD124" s="71"/>
      <c r="AE124" s="9"/>
      <c r="AF124" s="165"/>
      <c r="AG124" s="9"/>
      <c r="AH124" s="9"/>
      <c r="AI124" s="9"/>
      <c r="AJ124" s="165"/>
      <c r="AK124" s="9"/>
      <c r="AL124" s="9"/>
      <c r="AM124" s="71"/>
      <c r="AN124" s="71"/>
      <c r="AO124" s="9"/>
      <c r="AP124" s="9"/>
    </row>
    <row r="125" spans="1:42" s="9" customFormat="1" x14ac:dyDescent="0.2">
      <c r="A125" s="31"/>
      <c r="B125"/>
      <c r="C125"/>
      <c r="D125"/>
      <c r="E125" s="47"/>
      <c r="F125" s="47"/>
      <c r="G125"/>
      <c r="H125"/>
      <c r="I125"/>
      <c r="J125" s="60"/>
      <c r="K125" s="47"/>
      <c r="L125" s="47"/>
      <c r="M125"/>
      <c r="N125" s="47"/>
      <c r="O125" s="47"/>
      <c r="P125"/>
      <c r="Q125"/>
      <c r="R125"/>
      <c r="S125" s="1"/>
      <c r="T125" s="165"/>
      <c r="X125" s="165"/>
      <c r="Y125" s="119"/>
      <c r="AB125" s="165"/>
      <c r="AD125" s="71"/>
      <c r="AF125" s="165"/>
      <c r="AJ125" s="165"/>
      <c r="AM125" s="71"/>
      <c r="AN125" s="71"/>
    </row>
    <row r="126" spans="1:42" x14ac:dyDescent="0.2">
      <c r="S126" s="1"/>
      <c r="T126" s="165"/>
      <c r="U126" s="9"/>
      <c r="V126" s="9"/>
      <c r="W126" s="9"/>
      <c r="X126" s="165"/>
      <c r="Y126" s="119"/>
      <c r="Z126" s="9"/>
      <c r="AA126" s="9"/>
      <c r="AB126" s="165"/>
      <c r="AC126" s="9"/>
      <c r="AD126" s="71"/>
      <c r="AE126" s="9"/>
      <c r="AF126" s="165"/>
      <c r="AG126" s="9"/>
      <c r="AH126" s="9"/>
      <c r="AI126" s="9"/>
      <c r="AJ126" s="165"/>
      <c r="AK126" s="9"/>
      <c r="AL126" s="9"/>
      <c r="AM126" s="71"/>
      <c r="AN126" s="71"/>
      <c r="AO126" s="9"/>
      <c r="AP126" s="9"/>
    </row>
    <row r="127" spans="1:42" x14ac:dyDescent="0.2">
      <c r="S127" s="1"/>
      <c r="T127" s="165"/>
      <c r="U127" s="9"/>
      <c r="V127" s="9"/>
      <c r="W127" s="9"/>
      <c r="X127" s="165"/>
      <c r="Y127" s="119"/>
      <c r="Z127" s="9"/>
      <c r="AA127" s="9"/>
      <c r="AB127" s="165"/>
      <c r="AC127" s="9"/>
      <c r="AD127" s="71"/>
      <c r="AE127" s="9"/>
      <c r="AF127" s="165"/>
      <c r="AG127" s="9"/>
      <c r="AH127" s="9"/>
      <c r="AI127" s="9"/>
      <c r="AJ127" s="165"/>
      <c r="AK127" s="9"/>
      <c r="AL127" s="9"/>
      <c r="AM127" s="71"/>
      <c r="AN127" s="71"/>
      <c r="AO127" s="9"/>
      <c r="AP127" s="9"/>
    </row>
    <row r="128" spans="1:42" x14ac:dyDescent="0.2">
      <c r="S128" s="1"/>
      <c r="T128" s="165"/>
      <c r="U128" s="9"/>
      <c r="V128" s="9"/>
      <c r="W128" s="9"/>
      <c r="X128" s="165"/>
      <c r="Y128" s="119"/>
      <c r="Z128" s="9"/>
      <c r="AA128" s="9"/>
      <c r="AB128" s="165"/>
      <c r="AC128" s="9"/>
      <c r="AD128" s="71"/>
      <c r="AE128" s="9"/>
      <c r="AF128" s="165"/>
      <c r="AG128" s="9"/>
      <c r="AH128" s="9"/>
      <c r="AI128" s="9"/>
      <c r="AJ128" s="165"/>
      <c r="AK128" s="9"/>
      <c r="AL128" s="9"/>
      <c r="AM128" s="71"/>
      <c r="AN128" s="71"/>
      <c r="AO128" s="9"/>
      <c r="AP128" s="9"/>
    </row>
    <row r="129" spans="1:42" x14ac:dyDescent="0.2">
      <c r="A129" s="31" t="s">
        <v>41</v>
      </c>
      <c r="S129" s="1"/>
      <c r="T129" s="165"/>
      <c r="U129" s="9"/>
      <c r="V129" s="9"/>
      <c r="W129" s="9"/>
      <c r="X129" s="165"/>
      <c r="Y129" s="119"/>
      <c r="Z129" s="9"/>
      <c r="AA129" s="9"/>
      <c r="AB129" s="165"/>
      <c r="AC129" s="9"/>
      <c r="AD129" s="71"/>
      <c r="AE129" s="9"/>
      <c r="AF129" s="165"/>
      <c r="AG129" s="9"/>
      <c r="AH129" s="9"/>
      <c r="AI129" s="9"/>
      <c r="AJ129" s="165"/>
      <c r="AK129" s="9"/>
      <c r="AL129" s="9"/>
      <c r="AM129" s="71"/>
      <c r="AN129" s="71"/>
      <c r="AO129" s="9"/>
      <c r="AP129" s="9"/>
    </row>
    <row r="130" spans="1:42" x14ac:dyDescent="0.2">
      <c r="Q130" t="s">
        <v>39</v>
      </c>
      <c r="R130" t="s">
        <v>40</v>
      </c>
      <c r="S130" s="9"/>
      <c r="T130" s="165"/>
      <c r="U130" s="9"/>
      <c r="V130" s="9"/>
      <c r="W130" s="9"/>
      <c r="X130" s="165"/>
      <c r="Y130" s="119"/>
      <c r="Z130" s="9"/>
      <c r="AA130" s="9"/>
      <c r="AB130" s="165"/>
      <c r="AC130" s="9"/>
      <c r="AD130" s="71"/>
      <c r="AE130" s="9"/>
      <c r="AF130" s="165"/>
      <c r="AG130" s="9"/>
      <c r="AH130" s="9"/>
      <c r="AI130" s="9"/>
      <c r="AJ130" s="165"/>
      <c r="AK130" s="9"/>
      <c r="AL130" s="9"/>
      <c r="AM130" s="71"/>
      <c r="AN130" s="71"/>
      <c r="AO130" s="9"/>
      <c r="AP130" s="9"/>
    </row>
    <row r="131" spans="1:42" x14ac:dyDescent="0.2">
      <c r="Q131" s="10" t="s">
        <v>45</v>
      </c>
      <c r="R131" s="10" t="s">
        <v>46</v>
      </c>
      <c r="T131" s="165"/>
      <c r="U131" s="9"/>
      <c r="V131" s="9"/>
      <c r="W131" s="9"/>
      <c r="X131" s="165"/>
      <c r="Y131" s="119"/>
      <c r="Z131" s="9"/>
      <c r="AA131" s="9"/>
      <c r="AB131" s="165"/>
      <c r="AC131" s="9"/>
      <c r="AD131" s="71"/>
      <c r="AE131" s="9"/>
      <c r="AF131" s="165"/>
      <c r="AG131" s="9"/>
      <c r="AH131" s="9"/>
      <c r="AI131" s="9"/>
      <c r="AJ131" s="165"/>
      <c r="AK131" s="9"/>
      <c r="AL131" s="9"/>
      <c r="AM131" s="71"/>
      <c r="AN131" s="71"/>
      <c r="AO131" s="9"/>
      <c r="AP131" s="9"/>
    </row>
    <row r="132" spans="1:42" x14ac:dyDescent="0.2">
      <c r="Q132" s="10" t="s">
        <v>48</v>
      </c>
      <c r="R132" s="10" t="s">
        <v>49</v>
      </c>
      <c r="T132" s="165"/>
      <c r="U132" s="9"/>
      <c r="V132" s="9"/>
      <c r="W132" s="9"/>
      <c r="X132" s="165"/>
      <c r="Y132" s="119"/>
      <c r="Z132" s="9"/>
      <c r="AA132" s="9"/>
      <c r="AB132" s="165"/>
      <c r="AC132" s="9"/>
      <c r="AD132" s="71"/>
      <c r="AE132" s="9"/>
      <c r="AF132" s="165"/>
      <c r="AG132" s="9"/>
      <c r="AH132" s="9"/>
      <c r="AI132" s="9"/>
      <c r="AJ132" s="165"/>
      <c r="AK132" s="9"/>
      <c r="AL132" s="9"/>
      <c r="AM132" s="71"/>
      <c r="AN132" s="71"/>
      <c r="AO132" s="9"/>
      <c r="AP132" s="9"/>
    </row>
    <row r="133" spans="1:42" x14ac:dyDescent="0.2">
      <c r="Q133" s="10" t="s">
        <v>50</v>
      </c>
      <c r="R133" s="10" t="s">
        <v>52</v>
      </c>
    </row>
    <row r="134" spans="1:42" x14ac:dyDescent="0.2">
      <c r="Q134" s="10" t="s">
        <v>51</v>
      </c>
      <c r="R134" s="10" t="s">
        <v>49</v>
      </c>
      <c r="S134" s="1"/>
      <c r="T134" s="165"/>
      <c r="U134" s="9"/>
      <c r="V134" s="9"/>
      <c r="W134" s="9"/>
      <c r="X134" s="165"/>
      <c r="Y134" s="119"/>
      <c r="Z134" s="9"/>
      <c r="AA134" s="9"/>
      <c r="AB134" s="165"/>
      <c r="AC134" s="9"/>
      <c r="AD134" s="71"/>
      <c r="AE134" s="9"/>
      <c r="AF134" s="165"/>
      <c r="AG134" s="9"/>
      <c r="AH134" s="9"/>
      <c r="AI134" s="9"/>
      <c r="AJ134" s="165"/>
      <c r="AK134" s="9"/>
      <c r="AL134" s="9"/>
      <c r="AM134" s="71"/>
      <c r="AN134" s="71"/>
      <c r="AO134" s="9"/>
      <c r="AP134" s="9"/>
    </row>
    <row r="135" spans="1:42" x14ac:dyDescent="0.2">
      <c r="Q135" s="10" t="s">
        <v>53</v>
      </c>
      <c r="R135" s="10" t="s">
        <v>54</v>
      </c>
      <c r="S135" s="1"/>
      <c r="T135" s="165"/>
      <c r="U135" s="9"/>
      <c r="V135" s="9"/>
      <c r="W135" s="9"/>
      <c r="X135" s="165"/>
      <c r="Y135" s="119"/>
      <c r="Z135" s="9"/>
      <c r="AA135" s="9"/>
      <c r="AB135" s="165"/>
      <c r="AC135" s="9"/>
      <c r="AD135" s="71"/>
      <c r="AE135" s="9"/>
      <c r="AF135" s="165"/>
      <c r="AG135" s="9"/>
      <c r="AH135" s="9"/>
      <c r="AI135" s="9"/>
      <c r="AJ135" s="165"/>
      <c r="AK135" s="9"/>
      <c r="AL135" s="9"/>
      <c r="AM135" s="71"/>
      <c r="AN135" s="71"/>
      <c r="AO135" s="9"/>
      <c r="AP135" s="9"/>
    </row>
    <row r="136" spans="1:42" x14ac:dyDescent="0.2">
      <c r="S136" s="1"/>
      <c r="T136" s="165"/>
      <c r="U136" s="9"/>
      <c r="V136" s="9"/>
      <c r="W136" s="9"/>
      <c r="X136" s="165"/>
      <c r="Y136" s="119"/>
      <c r="Z136" s="9"/>
      <c r="AA136" s="9"/>
      <c r="AB136" s="165"/>
      <c r="AC136" s="9"/>
      <c r="AD136" s="71"/>
      <c r="AE136" s="9"/>
      <c r="AF136" s="165"/>
      <c r="AG136" s="9"/>
      <c r="AH136" s="9"/>
      <c r="AI136" s="9"/>
      <c r="AJ136" s="165"/>
      <c r="AK136" s="9"/>
      <c r="AL136" s="9"/>
      <c r="AM136" s="71"/>
      <c r="AN136" s="71"/>
      <c r="AO136" s="9"/>
      <c r="AP136" s="9"/>
    </row>
    <row r="137" spans="1:42" x14ac:dyDescent="0.2">
      <c r="S137" s="1"/>
      <c r="T137" s="165"/>
      <c r="U137" s="9"/>
      <c r="V137" s="9"/>
      <c r="W137" s="9"/>
      <c r="X137" s="165"/>
      <c r="Y137" s="119"/>
      <c r="Z137" s="9"/>
      <c r="AA137" s="9"/>
      <c r="AB137" s="165"/>
      <c r="AC137" s="9"/>
      <c r="AD137" s="71"/>
      <c r="AE137" s="9"/>
      <c r="AF137" s="165"/>
      <c r="AG137" s="9"/>
      <c r="AH137" s="9"/>
      <c r="AI137" s="9"/>
      <c r="AJ137" s="165"/>
      <c r="AK137" s="9"/>
      <c r="AL137" s="9"/>
      <c r="AM137" s="71"/>
      <c r="AN137" s="71"/>
      <c r="AO137" s="9"/>
      <c r="AP137" s="9"/>
    </row>
    <row r="139" spans="1:42" x14ac:dyDescent="0.2">
      <c r="A139" s="30"/>
      <c r="B139" s="22"/>
      <c r="C139" s="22"/>
      <c r="D139" s="22"/>
      <c r="E139" s="50"/>
      <c r="F139" s="50"/>
      <c r="G139" s="22"/>
      <c r="H139" s="22"/>
      <c r="I139" s="22"/>
      <c r="J139" s="66"/>
      <c r="L139" s="48"/>
      <c r="M139" s="22"/>
      <c r="N139" s="50"/>
      <c r="O139" s="50"/>
      <c r="P139" s="22"/>
      <c r="Q139" s="22"/>
      <c r="R139" s="22"/>
      <c r="S139" s="1"/>
      <c r="T139" s="165"/>
      <c r="U139" s="9"/>
      <c r="V139" s="9"/>
      <c r="W139" s="9"/>
      <c r="X139" s="165"/>
      <c r="Y139" s="119"/>
      <c r="Z139" s="9"/>
      <c r="AA139" s="9"/>
      <c r="AB139" s="165"/>
      <c r="AC139" s="9"/>
      <c r="AD139" s="71"/>
      <c r="AE139" s="9"/>
      <c r="AF139" s="165"/>
      <c r="AG139" s="9"/>
      <c r="AH139" s="9"/>
      <c r="AI139" s="9"/>
      <c r="AJ139" s="165"/>
      <c r="AK139" s="9"/>
      <c r="AL139" s="9"/>
      <c r="AM139" s="71"/>
      <c r="AN139" s="71"/>
      <c r="AO139" s="9"/>
      <c r="AP139" s="9"/>
    </row>
    <row r="140" spans="1:42" x14ac:dyDescent="0.2">
      <c r="B140" s="1"/>
      <c r="C140" s="1"/>
      <c r="D140" s="1"/>
      <c r="E140" s="37"/>
      <c r="F140" s="37"/>
      <c r="G140" s="1"/>
      <c r="H140" s="1"/>
      <c r="I140" s="1"/>
      <c r="J140" s="58"/>
      <c r="L140" s="37"/>
      <c r="M140" s="1"/>
      <c r="N140" s="37"/>
      <c r="O140" s="37"/>
      <c r="P140" s="1"/>
      <c r="Q140" s="1"/>
      <c r="S140" s="1"/>
      <c r="T140" s="165"/>
      <c r="U140" s="9"/>
      <c r="V140" s="9"/>
      <c r="W140" s="9"/>
      <c r="X140" s="165"/>
      <c r="Y140" s="119"/>
      <c r="Z140" s="9"/>
      <c r="AA140" s="9"/>
      <c r="AB140" s="165"/>
      <c r="AC140" s="9"/>
      <c r="AD140" s="71"/>
      <c r="AE140" s="9"/>
      <c r="AF140" s="165"/>
      <c r="AG140" s="9"/>
      <c r="AH140" s="9"/>
      <c r="AI140" s="9"/>
      <c r="AJ140" s="165"/>
      <c r="AK140" s="9"/>
      <c r="AL140" s="9"/>
      <c r="AM140" s="71"/>
      <c r="AN140" s="71"/>
      <c r="AO140" s="9"/>
      <c r="AP140" s="9"/>
    </row>
    <row r="141" spans="1:42" x14ac:dyDescent="0.2">
      <c r="B141" s="1"/>
      <c r="C141" s="1"/>
      <c r="D141" s="1"/>
      <c r="E141" s="37"/>
      <c r="F141" s="37"/>
      <c r="G141" s="1"/>
      <c r="H141" s="2"/>
      <c r="I141" s="1"/>
      <c r="J141" s="57"/>
      <c r="L141" s="37"/>
      <c r="M141" s="1"/>
      <c r="N141" s="49"/>
      <c r="O141" s="49"/>
      <c r="P141" s="5"/>
      <c r="Q141" s="5"/>
      <c r="S141" s="1"/>
      <c r="T141" s="165"/>
      <c r="U141" s="9"/>
      <c r="V141" s="9"/>
      <c r="W141" s="9"/>
      <c r="X141" s="165"/>
      <c r="Y141" s="119"/>
      <c r="Z141" s="9"/>
      <c r="AA141" s="9"/>
      <c r="AB141" s="165"/>
      <c r="AC141" s="9"/>
      <c r="AD141" s="71"/>
      <c r="AE141" s="9"/>
      <c r="AF141" s="165"/>
      <c r="AG141" s="9"/>
      <c r="AH141" s="9"/>
      <c r="AI141" s="9"/>
      <c r="AJ141" s="165"/>
      <c r="AK141" s="9"/>
      <c r="AL141" s="9"/>
      <c r="AM141" s="71"/>
      <c r="AN141" s="71"/>
      <c r="AO141" s="9"/>
      <c r="AP141" s="9"/>
    </row>
    <row r="142" spans="1:42" x14ac:dyDescent="0.2">
      <c r="B142" s="1"/>
      <c r="C142" s="1"/>
      <c r="D142" s="1"/>
      <c r="E142" s="37"/>
      <c r="F142" s="37"/>
      <c r="G142" s="1"/>
      <c r="H142" s="1"/>
      <c r="I142" s="1"/>
      <c r="J142" s="58"/>
      <c r="L142" s="37"/>
      <c r="M142" s="1"/>
      <c r="N142" s="37"/>
      <c r="O142" s="37"/>
      <c r="P142" s="1"/>
      <c r="Q142" s="1"/>
      <c r="S142" s="9"/>
      <c r="T142" s="165"/>
      <c r="U142" s="9"/>
      <c r="V142" s="9"/>
      <c r="W142" s="9"/>
      <c r="X142" s="165"/>
      <c r="Y142" s="119"/>
      <c r="Z142" s="9"/>
      <c r="AA142" s="9"/>
      <c r="AB142" s="165"/>
      <c r="AC142" s="9"/>
      <c r="AD142" s="71"/>
      <c r="AE142" s="9"/>
      <c r="AF142" s="165"/>
      <c r="AG142" s="9"/>
      <c r="AH142" s="9"/>
      <c r="AI142" s="9"/>
      <c r="AJ142" s="165"/>
      <c r="AK142" s="9"/>
      <c r="AL142" s="9"/>
      <c r="AM142" s="71"/>
      <c r="AN142" s="71"/>
      <c r="AO142" s="9"/>
      <c r="AP142" s="9"/>
    </row>
    <row r="143" spans="1:42" x14ac:dyDescent="0.2">
      <c r="B143" s="1"/>
      <c r="C143" s="1"/>
      <c r="D143" s="1"/>
      <c r="E143" s="37"/>
      <c r="F143" s="37"/>
      <c r="G143" s="1"/>
      <c r="H143" s="1"/>
      <c r="I143" s="1"/>
      <c r="J143" s="58"/>
      <c r="L143" s="37"/>
      <c r="M143" s="1"/>
      <c r="N143" s="37"/>
      <c r="O143" s="37"/>
      <c r="P143" s="1"/>
      <c r="Q143" s="1"/>
      <c r="S143" s="9"/>
      <c r="T143" s="165"/>
      <c r="U143" s="9"/>
      <c r="V143" s="9"/>
      <c r="W143" s="9"/>
      <c r="X143" s="165"/>
      <c r="Y143" s="119"/>
      <c r="Z143" s="9"/>
      <c r="AA143" s="9"/>
      <c r="AB143" s="165"/>
      <c r="AC143" s="9"/>
      <c r="AD143" s="71"/>
      <c r="AE143" s="9"/>
      <c r="AF143" s="165"/>
      <c r="AG143" s="9"/>
      <c r="AH143" s="9"/>
      <c r="AI143" s="9"/>
      <c r="AJ143" s="165"/>
      <c r="AK143" s="9"/>
      <c r="AL143" s="9"/>
      <c r="AM143" s="71"/>
      <c r="AN143" s="71"/>
      <c r="AO143" s="9"/>
      <c r="AP143" s="9"/>
    </row>
    <row r="144" spans="1:42" x14ac:dyDescent="0.2">
      <c r="B144" s="1"/>
      <c r="C144" s="1"/>
      <c r="D144" s="1"/>
      <c r="E144" s="37"/>
      <c r="F144" s="37"/>
      <c r="G144" s="1"/>
      <c r="H144" s="1"/>
      <c r="I144" s="1"/>
      <c r="J144" s="58"/>
      <c r="L144" s="37"/>
      <c r="M144" s="1"/>
      <c r="N144" s="37"/>
      <c r="O144" s="37"/>
      <c r="P144" s="1"/>
      <c r="Q144" s="1"/>
      <c r="S144" s="9"/>
      <c r="T144" s="165"/>
      <c r="U144" s="9"/>
      <c r="V144" s="9"/>
      <c r="W144" s="9"/>
      <c r="X144" s="165"/>
      <c r="Y144" s="119"/>
      <c r="Z144" s="9"/>
      <c r="AA144" s="9"/>
      <c r="AB144" s="165"/>
      <c r="AC144" s="9"/>
      <c r="AD144" s="71"/>
      <c r="AE144" s="9"/>
      <c r="AF144" s="165"/>
      <c r="AG144" s="9"/>
      <c r="AH144" s="9"/>
      <c r="AI144" s="9"/>
      <c r="AJ144" s="165"/>
      <c r="AK144" s="9"/>
      <c r="AL144" s="9"/>
      <c r="AM144" s="71"/>
      <c r="AN144" s="71"/>
      <c r="AO144" s="9"/>
      <c r="AP144" s="9"/>
    </row>
    <row r="145" spans="1:42" x14ac:dyDescent="0.2">
      <c r="B145" s="1"/>
      <c r="C145" s="1"/>
      <c r="D145" s="1"/>
      <c r="E145" s="37"/>
      <c r="F145" s="37"/>
      <c r="G145" s="1"/>
      <c r="H145" s="1"/>
      <c r="I145" s="1"/>
      <c r="J145" s="58"/>
      <c r="L145" s="37"/>
      <c r="M145" s="1"/>
      <c r="N145" s="37"/>
      <c r="O145" s="37"/>
      <c r="P145" s="1"/>
      <c r="Q145" s="1"/>
      <c r="S145" s="9"/>
      <c r="T145" s="165"/>
      <c r="U145" s="9"/>
      <c r="V145" s="9"/>
      <c r="W145" s="9"/>
      <c r="X145" s="165"/>
      <c r="Y145" s="119"/>
      <c r="Z145" s="9"/>
      <c r="AA145" s="9"/>
      <c r="AB145" s="165"/>
      <c r="AC145" s="9"/>
      <c r="AD145" s="71"/>
      <c r="AE145" s="9"/>
      <c r="AF145" s="165"/>
      <c r="AG145" s="9"/>
      <c r="AH145" s="9"/>
      <c r="AI145" s="9"/>
      <c r="AJ145" s="165"/>
      <c r="AK145" s="9"/>
      <c r="AL145" s="9"/>
      <c r="AM145" s="71"/>
      <c r="AN145" s="71"/>
      <c r="AO145" s="9"/>
      <c r="AP145" s="9"/>
    </row>
    <row r="146" spans="1:42" x14ac:dyDescent="0.2">
      <c r="B146" s="1"/>
      <c r="C146" s="1"/>
      <c r="D146" s="1"/>
      <c r="E146" s="37"/>
      <c r="F146" s="37"/>
      <c r="G146" s="1"/>
      <c r="H146" s="1"/>
      <c r="I146" s="1"/>
      <c r="J146" s="58"/>
      <c r="L146" s="37"/>
      <c r="M146" s="1"/>
      <c r="N146" s="37"/>
      <c r="O146" s="37"/>
      <c r="P146" s="1"/>
      <c r="Q146" s="1"/>
      <c r="S146" s="9"/>
      <c r="T146" s="165"/>
      <c r="U146" s="9"/>
      <c r="V146" s="9"/>
      <c r="W146" s="9"/>
      <c r="X146" s="165"/>
      <c r="Y146" s="119"/>
      <c r="Z146" s="9"/>
      <c r="AA146" s="9"/>
      <c r="AB146" s="165"/>
      <c r="AC146" s="9"/>
      <c r="AD146" s="71"/>
      <c r="AE146" s="9"/>
      <c r="AF146" s="165"/>
      <c r="AG146" s="9"/>
      <c r="AH146" s="9"/>
      <c r="AI146" s="9"/>
      <c r="AJ146" s="165"/>
      <c r="AK146" s="9"/>
      <c r="AL146" s="9"/>
      <c r="AM146" s="71"/>
      <c r="AN146" s="71"/>
      <c r="AO146" s="9"/>
      <c r="AP146" s="9"/>
    </row>
    <row r="147" spans="1:42" x14ac:dyDescent="0.2">
      <c r="B147" s="1"/>
      <c r="C147" s="1"/>
      <c r="D147" s="1"/>
      <c r="E147" s="37"/>
      <c r="F147" s="37"/>
      <c r="G147" s="1"/>
      <c r="H147" s="1"/>
      <c r="I147" s="1"/>
      <c r="J147" s="58"/>
      <c r="L147" s="37"/>
      <c r="M147" s="1"/>
      <c r="N147" s="37"/>
      <c r="O147" s="37"/>
      <c r="P147" s="1"/>
      <c r="Q147" s="1"/>
      <c r="S147" s="9"/>
      <c r="T147" s="165"/>
      <c r="U147" s="9"/>
      <c r="V147" s="9"/>
      <c r="W147" s="9"/>
      <c r="X147" s="165"/>
      <c r="Y147" s="119"/>
      <c r="Z147" s="9"/>
      <c r="AA147" s="9"/>
      <c r="AB147" s="165"/>
      <c r="AC147" s="9"/>
      <c r="AD147" s="71"/>
      <c r="AE147" s="9"/>
      <c r="AF147" s="165"/>
      <c r="AG147" s="9"/>
      <c r="AH147" s="9"/>
      <c r="AI147" s="9"/>
      <c r="AJ147" s="165"/>
      <c r="AK147" s="9"/>
      <c r="AL147" s="9"/>
      <c r="AM147" s="71"/>
      <c r="AN147" s="71"/>
      <c r="AO147" s="9"/>
      <c r="AP147" s="9"/>
    </row>
    <row r="148" spans="1:42" x14ac:dyDescent="0.2">
      <c r="B148" s="1"/>
      <c r="C148" s="1"/>
      <c r="D148" s="1"/>
      <c r="E148" s="37"/>
      <c r="F148" s="37"/>
      <c r="G148" s="1"/>
      <c r="H148" s="1"/>
      <c r="I148" s="1"/>
      <c r="J148" s="58"/>
      <c r="L148" s="37"/>
      <c r="M148" s="1"/>
      <c r="N148" s="37"/>
      <c r="O148" s="37"/>
      <c r="P148" s="1"/>
      <c r="Q148" s="1"/>
      <c r="S148" s="9"/>
      <c r="T148" s="165"/>
      <c r="U148" s="9"/>
      <c r="V148" s="9"/>
      <c r="W148" s="9"/>
      <c r="X148" s="165"/>
      <c r="Y148" s="119"/>
      <c r="Z148" s="9"/>
      <c r="AA148" s="9"/>
      <c r="AB148" s="165"/>
      <c r="AC148" s="9"/>
      <c r="AD148" s="71"/>
      <c r="AE148" s="9"/>
      <c r="AF148" s="165"/>
      <c r="AG148" s="9"/>
      <c r="AH148" s="9"/>
      <c r="AI148" s="9"/>
      <c r="AJ148" s="165"/>
      <c r="AK148" s="9"/>
      <c r="AL148" s="9"/>
      <c r="AM148" s="71"/>
      <c r="AN148" s="71"/>
      <c r="AO148" s="9"/>
      <c r="AP148" s="9"/>
    </row>
    <row r="149" spans="1:42" s="7" customFormat="1" x14ac:dyDescent="0.2">
      <c r="A149" s="31"/>
      <c r="B149" s="1"/>
      <c r="C149" s="1"/>
      <c r="D149" s="1"/>
      <c r="E149" s="37"/>
      <c r="F149" s="37"/>
      <c r="G149" s="1"/>
      <c r="H149" s="1"/>
      <c r="I149" s="1"/>
      <c r="J149" s="58"/>
      <c r="K149" s="47"/>
      <c r="L149" s="37"/>
      <c r="M149" s="1"/>
      <c r="N149" s="37"/>
      <c r="O149" s="37"/>
      <c r="P149" s="1"/>
      <c r="Q149" s="1"/>
      <c r="R149"/>
      <c r="S149" s="9"/>
      <c r="T149" s="165"/>
      <c r="U149" s="9"/>
      <c r="V149" s="9"/>
      <c r="W149" s="9"/>
      <c r="X149" s="165"/>
      <c r="Y149" s="119"/>
      <c r="Z149" s="9"/>
      <c r="AA149" s="9"/>
      <c r="AB149" s="165"/>
      <c r="AC149" s="9"/>
      <c r="AD149" s="71"/>
      <c r="AE149" s="9"/>
      <c r="AF149" s="165"/>
      <c r="AG149" s="9"/>
      <c r="AH149" s="9"/>
      <c r="AI149" s="9"/>
      <c r="AJ149" s="165"/>
      <c r="AK149" s="9"/>
      <c r="AL149" s="9"/>
      <c r="AM149" s="71"/>
      <c r="AN149" s="71"/>
      <c r="AO149" s="9"/>
      <c r="AP149" s="9"/>
    </row>
    <row r="150" spans="1:42" s="3" customFormat="1" x14ac:dyDescent="0.2">
      <c r="A150" s="31"/>
      <c r="B150" s="1"/>
      <c r="C150" s="1"/>
      <c r="D150" s="1"/>
      <c r="E150" s="37"/>
      <c r="F150" s="37"/>
      <c r="G150" s="1"/>
      <c r="H150" s="1"/>
      <c r="I150" s="1"/>
      <c r="J150" s="58"/>
      <c r="K150" s="47"/>
      <c r="L150" s="37"/>
      <c r="M150" s="1"/>
      <c r="N150" s="37"/>
      <c r="O150" s="37"/>
      <c r="P150" s="1"/>
      <c r="Q150" s="1"/>
      <c r="R150"/>
      <c r="S150" s="12"/>
      <c r="T150" s="170"/>
      <c r="U150" s="12"/>
      <c r="V150" s="12"/>
      <c r="W150" s="12"/>
      <c r="X150" s="170"/>
      <c r="Y150" s="124"/>
      <c r="Z150" s="12"/>
      <c r="AA150" s="12"/>
      <c r="AB150" s="170"/>
      <c r="AC150" s="12"/>
      <c r="AD150" s="73"/>
      <c r="AE150" s="12"/>
      <c r="AF150" s="170"/>
      <c r="AG150" s="12"/>
      <c r="AH150" s="12"/>
      <c r="AI150" s="12"/>
      <c r="AJ150" s="170"/>
      <c r="AK150" s="12"/>
      <c r="AL150" s="12"/>
      <c r="AM150" s="73"/>
      <c r="AN150" s="73"/>
      <c r="AO150" s="12"/>
      <c r="AP150" s="12"/>
    </row>
    <row r="151" spans="1:42" x14ac:dyDescent="0.2">
      <c r="T151" s="165"/>
      <c r="U151" s="9"/>
      <c r="V151" s="9"/>
      <c r="W151" s="9"/>
      <c r="X151" s="165"/>
      <c r="Y151" s="119"/>
      <c r="Z151" s="9"/>
      <c r="AA151" s="9"/>
      <c r="AB151" s="165"/>
      <c r="AC151" s="9"/>
      <c r="AD151" s="71"/>
      <c r="AE151" s="9"/>
      <c r="AF151" s="165"/>
      <c r="AG151" s="9"/>
      <c r="AH151" s="9"/>
      <c r="AI151" s="9"/>
      <c r="AJ151" s="165"/>
      <c r="AK151" s="9"/>
      <c r="AL151" s="9"/>
      <c r="AM151" s="71"/>
      <c r="AN151" s="71"/>
      <c r="AO151" s="9"/>
      <c r="AP151" s="9"/>
    </row>
    <row r="152" spans="1:42" x14ac:dyDescent="0.2">
      <c r="T152" s="165"/>
      <c r="U152" s="9"/>
      <c r="V152" s="9"/>
      <c r="W152" s="9"/>
      <c r="X152" s="165"/>
      <c r="Y152" s="119"/>
      <c r="Z152" s="9"/>
      <c r="AA152" s="9"/>
      <c r="AB152" s="165"/>
      <c r="AC152" s="9"/>
      <c r="AD152" s="71"/>
      <c r="AE152" s="9"/>
      <c r="AF152" s="165"/>
      <c r="AG152" s="9"/>
      <c r="AH152" s="9"/>
      <c r="AI152" s="9"/>
      <c r="AJ152" s="165"/>
      <c r="AK152" s="9"/>
      <c r="AL152" s="9"/>
      <c r="AM152" s="71"/>
      <c r="AN152" s="71"/>
      <c r="AO152" s="9"/>
      <c r="AP152" s="9"/>
    </row>
    <row r="153" spans="1:42" x14ac:dyDescent="0.2">
      <c r="T153" s="165"/>
      <c r="U153" s="9"/>
      <c r="V153" s="9"/>
      <c r="W153" s="9"/>
      <c r="X153" s="165"/>
      <c r="Y153" s="119"/>
      <c r="Z153" s="9"/>
      <c r="AA153" s="9"/>
      <c r="AB153" s="165"/>
      <c r="AC153" s="9"/>
      <c r="AD153" s="71"/>
      <c r="AE153" s="9"/>
      <c r="AF153" s="165"/>
      <c r="AG153" s="9"/>
      <c r="AH153" s="9"/>
      <c r="AI153" s="9"/>
      <c r="AJ153" s="165"/>
      <c r="AK153" s="9"/>
      <c r="AL153" s="9"/>
      <c r="AM153" s="71"/>
      <c r="AN153" s="71"/>
      <c r="AO153" s="9"/>
      <c r="AP153" s="9"/>
    </row>
    <row r="154" spans="1:42" x14ac:dyDescent="0.2">
      <c r="T154" s="165"/>
      <c r="U154" s="9"/>
      <c r="V154" s="9"/>
      <c r="W154" s="9"/>
      <c r="X154" s="165"/>
      <c r="Y154" s="119"/>
      <c r="Z154" s="9"/>
      <c r="AA154" s="9"/>
      <c r="AB154" s="165"/>
      <c r="AC154" s="9"/>
      <c r="AD154" s="71"/>
      <c r="AE154" s="9"/>
      <c r="AF154" s="165"/>
      <c r="AG154" s="9"/>
      <c r="AH154" s="9"/>
      <c r="AI154" s="9"/>
      <c r="AJ154" s="165"/>
      <c r="AK154" s="9"/>
      <c r="AL154" s="9"/>
      <c r="AM154" s="71"/>
      <c r="AN154" s="71"/>
      <c r="AO154" s="9"/>
      <c r="AP154" s="9"/>
    </row>
    <row r="155" spans="1:42" x14ac:dyDescent="0.2">
      <c r="T155" s="165"/>
      <c r="U155" s="9"/>
      <c r="V155" s="9"/>
      <c r="W155" s="9"/>
      <c r="X155" s="165"/>
      <c r="Y155" s="119"/>
      <c r="Z155" s="9"/>
      <c r="AA155" s="9"/>
      <c r="AB155" s="165"/>
      <c r="AC155" s="9"/>
      <c r="AD155" s="71"/>
      <c r="AE155" s="9"/>
      <c r="AF155" s="165"/>
      <c r="AG155" s="9"/>
      <c r="AH155" s="9"/>
      <c r="AI155" s="9"/>
      <c r="AJ155" s="165"/>
      <c r="AK155" s="9"/>
      <c r="AL155" s="9"/>
      <c r="AM155" s="71"/>
      <c r="AN155" s="71"/>
      <c r="AO155" s="9"/>
      <c r="AP155" s="9"/>
    </row>
    <row r="156" spans="1:42" x14ac:dyDescent="0.2">
      <c r="T156" s="165"/>
      <c r="U156" s="9"/>
      <c r="V156" s="9"/>
      <c r="W156" s="9"/>
      <c r="X156" s="165"/>
      <c r="Y156" s="119"/>
      <c r="Z156" s="9"/>
      <c r="AA156" s="9"/>
      <c r="AB156" s="165"/>
      <c r="AC156" s="9"/>
      <c r="AD156" s="71"/>
      <c r="AE156" s="9"/>
      <c r="AF156" s="165"/>
      <c r="AG156" s="9"/>
      <c r="AH156" s="9"/>
      <c r="AI156" s="9"/>
      <c r="AJ156" s="165"/>
      <c r="AK156" s="9"/>
      <c r="AL156" s="9"/>
      <c r="AM156" s="71"/>
      <c r="AN156" s="71"/>
      <c r="AO156" s="9"/>
      <c r="AP156" s="9"/>
    </row>
    <row r="157" spans="1:42" x14ac:dyDescent="0.2">
      <c r="T157" s="165"/>
      <c r="U157" s="9"/>
      <c r="V157" s="9"/>
      <c r="W157" s="9"/>
      <c r="X157" s="165"/>
      <c r="Y157" s="119"/>
      <c r="Z157" s="9"/>
      <c r="AA157" s="9"/>
      <c r="AB157" s="165"/>
      <c r="AC157" s="9"/>
      <c r="AD157" s="71"/>
      <c r="AE157" s="9"/>
      <c r="AF157" s="165"/>
      <c r="AG157" s="9"/>
      <c r="AH157" s="9"/>
      <c r="AI157" s="9"/>
      <c r="AJ157" s="165"/>
      <c r="AK157" s="9"/>
      <c r="AL157" s="9"/>
      <c r="AM157" s="71"/>
      <c r="AN157" s="71"/>
      <c r="AO157" s="9"/>
      <c r="AP157" s="9"/>
    </row>
    <row r="158" spans="1:42" x14ac:dyDescent="0.2">
      <c r="S158" s="9"/>
      <c r="T158" s="165"/>
      <c r="U158" s="9"/>
      <c r="V158" s="9"/>
      <c r="W158" s="9"/>
      <c r="X158" s="165"/>
      <c r="Y158" s="119"/>
      <c r="Z158" s="9"/>
      <c r="AA158" s="9"/>
      <c r="AB158" s="165"/>
      <c r="AC158" s="9"/>
      <c r="AD158" s="71"/>
      <c r="AE158" s="9"/>
      <c r="AF158" s="165"/>
      <c r="AG158" s="9"/>
      <c r="AH158" s="9"/>
      <c r="AI158" s="9"/>
      <c r="AJ158" s="165"/>
      <c r="AK158" s="9"/>
      <c r="AL158" s="9"/>
      <c r="AM158" s="71"/>
      <c r="AN158" s="71"/>
      <c r="AO158" s="9"/>
      <c r="AP158" s="9"/>
    </row>
    <row r="159" spans="1:42" x14ac:dyDescent="0.2">
      <c r="S159" s="9"/>
      <c r="T159" s="165"/>
      <c r="U159" s="9"/>
      <c r="V159" s="9"/>
      <c r="W159" s="9"/>
      <c r="X159" s="165"/>
      <c r="Y159" s="119"/>
      <c r="Z159" s="9"/>
      <c r="AA159" s="9"/>
      <c r="AB159" s="165"/>
      <c r="AC159" s="9"/>
      <c r="AD159" s="71"/>
      <c r="AE159" s="9"/>
      <c r="AF159" s="165"/>
      <c r="AG159" s="9"/>
      <c r="AH159" s="9"/>
      <c r="AI159" s="9"/>
      <c r="AJ159" s="165"/>
      <c r="AK159" s="9"/>
      <c r="AL159" s="9"/>
      <c r="AM159" s="71"/>
      <c r="AN159" s="71"/>
      <c r="AO159" s="9"/>
      <c r="AP159" s="9"/>
    </row>
    <row r="160" spans="1:42" x14ac:dyDescent="0.2">
      <c r="N160" s="50"/>
      <c r="O160" s="50"/>
      <c r="P160" s="22"/>
      <c r="Q160" s="22"/>
      <c r="R160" s="22"/>
      <c r="S160" s="9"/>
      <c r="T160" s="165"/>
      <c r="U160" s="9"/>
      <c r="V160" s="9"/>
      <c r="W160" s="9"/>
      <c r="X160" s="165"/>
      <c r="Y160" s="119"/>
      <c r="Z160" s="9"/>
      <c r="AA160" s="9"/>
      <c r="AB160" s="165"/>
      <c r="AC160" s="9"/>
      <c r="AD160" s="71"/>
      <c r="AE160" s="9"/>
      <c r="AF160" s="165"/>
      <c r="AG160" s="9"/>
      <c r="AH160" s="9"/>
      <c r="AI160" s="9"/>
      <c r="AJ160" s="165"/>
      <c r="AK160" s="9"/>
      <c r="AL160" s="9"/>
      <c r="AM160" s="71"/>
      <c r="AN160" s="71"/>
      <c r="AO160" s="9"/>
      <c r="AP160" s="9"/>
    </row>
    <row r="161" spans="1:42" x14ac:dyDescent="0.2">
      <c r="N161" s="50"/>
      <c r="O161" s="50"/>
      <c r="P161" s="22"/>
      <c r="Q161" s="22"/>
      <c r="R161" s="22"/>
      <c r="S161" s="9"/>
      <c r="T161" s="165"/>
      <c r="U161" s="9"/>
      <c r="V161" s="9"/>
      <c r="W161" s="9"/>
      <c r="X161" s="165"/>
      <c r="Y161" s="119"/>
      <c r="Z161" s="9"/>
      <c r="AA161" s="9"/>
      <c r="AB161" s="165"/>
      <c r="AC161" s="9"/>
      <c r="AD161" s="71"/>
      <c r="AE161" s="9"/>
      <c r="AF161" s="165"/>
      <c r="AG161" s="9"/>
      <c r="AH161" s="9"/>
      <c r="AI161" s="9"/>
      <c r="AJ161" s="165"/>
      <c r="AK161" s="9"/>
      <c r="AL161" s="9"/>
      <c r="AM161" s="71"/>
      <c r="AN161" s="71"/>
      <c r="AO161" s="9"/>
      <c r="AP161" s="9"/>
    </row>
    <row r="162" spans="1:42" x14ac:dyDescent="0.2">
      <c r="N162" s="50"/>
      <c r="O162" s="50"/>
      <c r="P162" s="22"/>
      <c r="Q162" s="22"/>
      <c r="R162" s="22"/>
      <c r="S162" s="9"/>
      <c r="T162" s="165"/>
      <c r="U162" s="9"/>
      <c r="V162" s="9"/>
      <c r="W162" s="9"/>
      <c r="X162" s="165"/>
      <c r="Y162" s="119"/>
      <c r="Z162" s="9"/>
      <c r="AA162" s="9"/>
      <c r="AB162" s="165"/>
      <c r="AC162" s="9"/>
      <c r="AD162" s="71"/>
      <c r="AE162" s="9"/>
      <c r="AF162" s="165"/>
      <c r="AG162" s="9"/>
      <c r="AH162" s="9"/>
      <c r="AI162" s="9"/>
      <c r="AJ162" s="165"/>
      <c r="AK162" s="9"/>
      <c r="AL162" s="9"/>
      <c r="AM162" s="71"/>
      <c r="AN162" s="71"/>
      <c r="AO162" s="9"/>
      <c r="AP162" s="9"/>
    </row>
    <row r="163" spans="1:42" x14ac:dyDescent="0.2">
      <c r="N163" s="50"/>
      <c r="O163" s="50"/>
      <c r="P163" s="22"/>
      <c r="Q163" s="22"/>
      <c r="R163" s="22"/>
      <c r="S163" s="9"/>
      <c r="T163" s="165"/>
      <c r="U163" s="9"/>
      <c r="V163" s="9"/>
      <c r="W163" s="9"/>
      <c r="X163" s="165"/>
      <c r="Y163" s="119"/>
      <c r="Z163" s="9"/>
      <c r="AA163" s="9"/>
      <c r="AB163" s="165"/>
      <c r="AC163" s="9"/>
      <c r="AD163" s="71"/>
      <c r="AE163" s="9"/>
      <c r="AF163" s="165"/>
      <c r="AG163" s="9"/>
      <c r="AH163" s="9"/>
      <c r="AI163" s="9"/>
      <c r="AJ163" s="165"/>
      <c r="AK163" s="9"/>
      <c r="AL163" s="9"/>
      <c r="AM163" s="71"/>
      <c r="AN163" s="71"/>
      <c r="AO163" s="9"/>
      <c r="AP163" s="9"/>
    </row>
    <row r="164" spans="1:42" x14ac:dyDescent="0.2">
      <c r="N164" s="50"/>
      <c r="O164" s="50"/>
      <c r="P164" s="22"/>
      <c r="Q164" s="22"/>
      <c r="R164" s="22"/>
      <c r="S164" s="9"/>
      <c r="T164" s="165"/>
      <c r="U164" s="9"/>
      <c r="V164" s="9"/>
      <c r="W164" s="9"/>
      <c r="X164" s="165"/>
      <c r="Y164" s="119"/>
      <c r="Z164" s="9"/>
      <c r="AA164" s="9"/>
      <c r="AB164" s="165"/>
      <c r="AC164" s="9"/>
      <c r="AD164" s="71"/>
      <c r="AE164" s="9"/>
      <c r="AF164" s="165"/>
      <c r="AG164" s="9"/>
      <c r="AH164" s="9"/>
      <c r="AI164" s="9"/>
      <c r="AJ164" s="165"/>
      <c r="AK164" s="9"/>
      <c r="AL164" s="9"/>
      <c r="AM164" s="71"/>
      <c r="AN164" s="71"/>
      <c r="AO164" s="9"/>
      <c r="AP164" s="9"/>
    </row>
    <row r="165" spans="1:42" x14ac:dyDescent="0.2">
      <c r="N165" s="50"/>
      <c r="O165" s="50"/>
      <c r="P165" s="22"/>
      <c r="Q165" s="22"/>
      <c r="R165" s="22"/>
      <c r="S165" s="9"/>
      <c r="T165" s="165"/>
      <c r="U165" s="9"/>
      <c r="V165" s="9"/>
      <c r="W165" s="9"/>
      <c r="X165" s="165"/>
      <c r="Y165" s="119"/>
      <c r="Z165" s="9"/>
      <c r="AA165" s="9"/>
      <c r="AB165" s="165"/>
      <c r="AC165" s="9"/>
      <c r="AD165" s="71"/>
      <c r="AE165" s="9"/>
      <c r="AF165" s="165"/>
      <c r="AG165" s="9"/>
      <c r="AH165" s="9"/>
      <c r="AI165" s="9"/>
      <c r="AJ165" s="165"/>
      <c r="AK165" s="9"/>
      <c r="AL165" s="9"/>
      <c r="AM165" s="71"/>
      <c r="AN165" s="71"/>
      <c r="AO165" s="9"/>
      <c r="AP165" s="9"/>
    </row>
    <row r="166" spans="1:42" x14ac:dyDescent="0.2">
      <c r="S166" s="9"/>
      <c r="T166" s="165"/>
      <c r="U166" s="9"/>
      <c r="V166" s="9"/>
      <c r="W166" s="9"/>
      <c r="X166" s="165"/>
      <c r="Y166" s="119"/>
      <c r="Z166" s="9"/>
      <c r="AA166" s="9"/>
      <c r="AB166" s="165"/>
      <c r="AC166" s="9"/>
      <c r="AD166" s="71"/>
      <c r="AE166" s="9"/>
      <c r="AF166" s="165"/>
      <c r="AG166" s="9"/>
      <c r="AH166" s="9"/>
      <c r="AI166" s="9"/>
      <c r="AJ166" s="165"/>
      <c r="AK166" s="9"/>
      <c r="AL166" s="9"/>
      <c r="AM166" s="71"/>
      <c r="AN166" s="71"/>
      <c r="AO166" s="9"/>
      <c r="AP166" s="9"/>
    </row>
    <row r="167" spans="1:42" s="7" customFormat="1" x14ac:dyDescent="0.2">
      <c r="A167" s="31"/>
      <c r="B167"/>
      <c r="C167"/>
      <c r="D167"/>
      <c r="E167" s="47"/>
      <c r="F167" s="47"/>
      <c r="G167"/>
      <c r="H167"/>
      <c r="I167"/>
      <c r="J167" s="60"/>
      <c r="K167" s="47"/>
      <c r="L167" s="47"/>
      <c r="M167"/>
      <c r="N167" s="47"/>
      <c r="O167" s="47"/>
      <c r="P167"/>
      <c r="Q167"/>
      <c r="R167"/>
      <c r="S167" s="9"/>
      <c r="T167" s="165"/>
      <c r="U167" s="9"/>
      <c r="V167" s="9"/>
      <c r="W167" s="9"/>
      <c r="X167" s="165"/>
      <c r="Y167" s="119"/>
      <c r="Z167" s="9"/>
      <c r="AA167" s="9"/>
      <c r="AB167" s="165"/>
      <c r="AC167" s="9"/>
      <c r="AD167" s="71"/>
      <c r="AE167" s="9"/>
      <c r="AF167" s="165"/>
      <c r="AG167" s="9"/>
      <c r="AH167" s="9"/>
      <c r="AI167" s="9"/>
      <c r="AJ167" s="165"/>
      <c r="AK167" s="9"/>
      <c r="AL167" s="9"/>
      <c r="AM167" s="71"/>
      <c r="AN167" s="71"/>
      <c r="AO167" s="9"/>
      <c r="AP167" s="9"/>
    </row>
    <row r="168" spans="1:42" x14ac:dyDescent="0.2">
      <c r="T168" s="165"/>
      <c r="U168" s="9"/>
      <c r="V168" s="9"/>
      <c r="W168" s="9"/>
      <c r="X168" s="165"/>
      <c r="Y168" s="119"/>
      <c r="Z168" s="9"/>
      <c r="AA168" s="9"/>
      <c r="AB168" s="165"/>
      <c r="AC168" s="9"/>
      <c r="AD168" s="71"/>
      <c r="AE168" s="9"/>
      <c r="AF168" s="165"/>
      <c r="AG168" s="9"/>
      <c r="AH168" s="9"/>
      <c r="AI168" s="9"/>
      <c r="AJ168" s="165"/>
      <c r="AK168" s="9"/>
      <c r="AL168" s="9"/>
      <c r="AM168" s="71"/>
      <c r="AN168" s="71"/>
      <c r="AO168" s="9"/>
      <c r="AP168" s="9"/>
    </row>
    <row r="169" spans="1:42" x14ac:dyDescent="0.2">
      <c r="T169" s="165"/>
      <c r="U169" s="9"/>
      <c r="V169" s="9"/>
      <c r="W169" s="9"/>
      <c r="X169" s="165"/>
      <c r="Y169" s="119"/>
      <c r="Z169" s="9"/>
      <c r="AA169" s="9"/>
      <c r="AB169" s="165"/>
      <c r="AC169" s="9"/>
      <c r="AD169" s="71"/>
      <c r="AE169" s="9"/>
      <c r="AF169" s="165"/>
      <c r="AG169" s="9"/>
      <c r="AH169" s="9"/>
      <c r="AI169" s="9"/>
      <c r="AJ169" s="165"/>
      <c r="AK169" s="9"/>
      <c r="AL169" s="9"/>
      <c r="AM169" s="71"/>
      <c r="AN169" s="71"/>
      <c r="AO169" s="9"/>
      <c r="AP169" s="9"/>
    </row>
    <row r="170" spans="1:42" x14ac:dyDescent="0.2">
      <c r="T170" s="165"/>
      <c r="U170" s="9"/>
      <c r="V170" s="9"/>
      <c r="W170" s="9"/>
      <c r="X170" s="165"/>
      <c r="Y170" s="119"/>
      <c r="Z170" s="9"/>
      <c r="AA170" s="9"/>
      <c r="AB170" s="165"/>
      <c r="AC170" s="9"/>
      <c r="AD170" s="71"/>
      <c r="AE170" s="9"/>
      <c r="AF170" s="165"/>
      <c r="AG170" s="9"/>
      <c r="AH170" s="9"/>
      <c r="AI170" s="9"/>
      <c r="AJ170" s="165"/>
      <c r="AK170" s="9"/>
      <c r="AL170" s="9"/>
      <c r="AM170" s="71"/>
      <c r="AN170" s="71"/>
      <c r="AO170" s="9"/>
      <c r="AP170" s="9"/>
    </row>
    <row r="171" spans="1:42" x14ac:dyDescent="0.2">
      <c r="T171" s="165"/>
      <c r="U171" s="9"/>
      <c r="V171" s="9"/>
      <c r="W171" s="9"/>
      <c r="X171" s="165"/>
      <c r="Y171" s="119"/>
      <c r="Z171" s="9"/>
      <c r="AA171" s="9"/>
      <c r="AB171" s="165"/>
      <c r="AC171" s="9"/>
      <c r="AD171" s="71"/>
      <c r="AE171" s="9"/>
      <c r="AF171" s="165"/>
      <c r="AG171" s="9"/>
      <c r="AH171" s="9"/>
      <c r="AI171" s="9"/>
      <c r="AJ171" s="165"/>
      <c r="AK171" s="9"/>
      <c r="AL171" s="9"/>
      <c r="AM171" s="71"/>
      <c r="AN171" s="71"/>
      <c r="AO171" s="9"/>
      <c r="AP171" s="9"/>
    </row>
    <row r="172" spans="1:42" s="7" customFormat="1" x14ac:dyDescent="0.2">
      <c r="A172" s="31"/>
      <c r="B172"/>
      <c r="C172"/>
      <c r="D172"/>
      <c r="E172" s="47"/>
      <c r="F172" s="47"/>
      <c r="G172"/>
      <c r="H172"/>
      <c r="I172"/>
      <c r="J172" s="60"/>
      <c r="K172" s="47"/>
      <c r="L172" s="47"/>
      <c r="M172"/>
      <c r="N172" s="47"/>
      <c r="O172" s="47"/>
      <c r="P172"/>
      <c r="Q172"/>
      <c r="R172"/>
      <c r="T172" s="165"/>
      <c r="U172" s="9"/>
      <c r="V172" s="9"/>
      <c r="W172" s="9"/>
      <c r="X172" s="165"/>
      <c r="Y172" s="119"/>
      <c r="Z172" s="9"/>
      <c r="AA172" s="9"/>
      <c r="AB172" s="165"/>
      <c r="AC172" s="9"/>
      <c r="AD172" s="71"/>
      <c r="AE172" s="9"/>
      <c r="AF172" s="165"/>
      <c r="AG172" s="9"/>
      <c r="AH172" s="9"/>
      <c r="AI172" s="9"/>
      <c r="AJ172" s="165"/>
      <c r="AK172" s="9"/>
      <c r="AL172" s="9"/>
      <c r="AM172" s="71"/>
      <c r="AN172" s="71"/>
      <c r="AO172" s="9"/>
      <c r="AP172" s="9"/>
    </row>
    <row r="173" spans="1:42" s="22" customFormat="1" x14ac:dyDescent="0.2">
      <c r="A173" s="31"/>
      <c r="B173"/>
      <c r="C173"/>
      <c r="D173"/>
      <c r="E173" s="47"/>
      <c r="F173" s="47"/>
      <c r="G173"/>
      <c r="H173"/>
      <c r="I173"/>
      <c r="J173" s="60"/>
      <c r="K173" s="47"/>
      <c r="L173" s="47"/>
      <c r="M173"/>
      <c r="N173" s="47"/>
      <c r="O173" s="47"/>
      <c r="P173"/>
      <c r="Q173"/>
      <c r="R173"/>
      <c r="T173" s="173"/>
      <c r="W173" s="23"/>
      <c r="X173" s="171"/>
      <c r="Y173" s="125"/>
      <c r="Z173" s="23"/>
      <c r="AA173" s="23"/>
      <c r="AB173" s="171"/>
      <c r="AC173" s="23"/>
      <c r="AD173" s="77"/>
      <c r="AE173" s="23"/>
      <c r="AF173" s="171"/>
      <c r="AG173" s="23"/>
      <c r="AH173" s="23"/>
      <c r="AI173" s="23"/>
      <c r="AJ173" s="171"/>
      <c r="AK173" s="23"/>
      <c r="AL173" s="23"/>
      <c r="AM173" s="77"/>
      <c r="AN173" s="77"/>
      <c r="AO173" s="23"/>
      <c r="AP173" s="23"/>
    </row>
    <row r="176" spans="1:42" x14ac:dyDescent="0.2">
      <c r="A176" s="30"/>
      <c r="B176" s="22"/>
      <c r="C176" s="22"/>
      <c r="D176" s="22"/>
      <c r="E176" s="50"/>
      <c r="F176" s="50"/>
      <c r="G176" s="22"/>
      <c r="H176" s="22"/>
      <c r="I176" s="22"/>
      <c r="J176" s="66"/>
      <c r="L176" s="48"/>
      <c r="M176" s="22"/>
      <c r="N176" s="50"/>
      <c r="O176" s="50"/>
      <c r="P176" s="22"/>
      <c r="Q176" s="22"/>
      <c r="R176" s="22"/>
    </row>
    <row r="177" spans="1:40" x14ac:dyDescent="0.2">
      <c r="B177" s="1"/>
      <c r="C177" s="1"/>
      <c r="D177" s="1"/>
      <c r="E177" s="37"/>
      <c r="F177" s="37"/>
      <c r="G177" s="1"/>
      <c r="H177" s="1"/>
      <c r="I177" s="1"/>
      <c r="J177" s="57"/>
      <c r="L177" s="37"/>
      <c r="M177" s="1"/>
      <c r="N177" s="49"/>
      <c r="O177" s="49"/>
      <c r="P177" s="5"/>
      <c r="Q177" s="5"/>
      <c r="U177" t="s">
        <v>10</v>
      </c>
    </row>
    <row r="178" spans="1:40" x14ac:dyDescent="0.2">
      <c r="B178" s="1"/>
      <c r="C178" s="1"/>
      <c r="D178" s="1"/>
      <c r="E178" s="37"/>
      <c r="F178" s="37"/>
      <c r="G178" s="1"/>
      <c r="H178" s="1"/>
      <c r="I178" s="1"/>
      <c r="J178" s="58"/>
      <c r="L178" s="37"/>
      <c r="M178" s="1"/>
      <c r="N178" s="37"/>
      <c r="O178" s="37"/>
      <c r="P178" s="1"/>
      <c r="Q178" s="1"/>
    </row>
    <row r="179" spans="1:40" x14ac:dyDescent="0.2">
      <c r="B179" s="1"/>
      <c r="C179" s="1"/>
      <c r="D179" s="1"/>
      <c r="E179" s="37"/>
      <c r="F179" s="37"/>
      <c r="G179" s="1"/>
      <c r="H179" s="1"/>
      <c r="I179" s="1"/>
      <c r="J179" s="58"/>
      <c r="L179" s="37"/>
      <c r="M179" s="1"/>
      <c r="N179" s="37"/>
      <c r="O179" s="37"/>
      <c r="P179" s="1"/>
      <c r="Q179" s="1"/>
    </row>
    <row r="180" spans="1:40" x14ac:dyDescent="0.2">
      <c r="B180" s="1"/>
      <c r="C180" s="1"/>
      <c r="D180" s="1"/>
      <c r="E180" s="37"/>
      <c r="F180" s="37"/>
      <c r="G180" s="1"/>
      <c r="H180" s="1"/>
      <c r="I180" s="1"/>
      <c r="J180" s="58"/>
      <c r="L180" s="37"/>
      <c r="M180" s="1"/>
      <c r="N180" s="37"/>
      <c r="O180" s="37"/>
      <c r="P180" s="1"/>
      <c r="Q180" s="1"/>
    </row>
    <row r="181" spans="1:40" s="7" customFormat="1" x14ac:dyDescent="0.2">
      <c r="A181" s="31"/>
      <c r="B181" s="1"/>
      <c r="C181" s="1"/>
      <c r="D181" s="1"/>
      <c r="E181" s="37"/>
      <c r="F181" s="37"/>
      <c r="G181" s="1"/>
      <c r="H181" s="1"/>
      <c r="I181" s="1"/>
      <c r="J181" s="58"/>
      <c r="K181" s="47"/>
      <c r="L181" s="37"/>
      <c r="M181" s="1"/>
      <c r="N181" s="37"/>
      <c r="O181" s="37"/>
      <c r="P181" s="1"/>
      <c r="Q181" s="1"/>
      <c r="R181"/>
      <c r="S181" s="9"/>
      <c r="T181" s="165"/>
      <c r="U181" s="9"/>
      <c r="V181" s="9"/>
      <c r="W181" s="9"/>
      <c r="X181" s="165"/>
      <c r="Y181" s="119"/>
      <c r="Z181" s="9"/>
      <c r="AA181" s="9"/>
      <c r="AB181" s="165"/>
      <c r="AD181" s="74"/>
      <c r="AE181" s="9"/>
      <c r="AF181" s="165"/>
      <c r="AI181" s="9"/>
      <c r="AJ181" s="165"/>
      <c r="AM181" s="71"/>
      <c r="AN181" s="71"/>
    </row>
    <row r="182" spans="1:40" x14ac:dyDescent="0.2">
      <c r="B182" s="1"/>
      <c r="C182" s="1"/>
      <c r="D182" s="1"/>
      <c r="E182" s="37"/>
      <c r="F182" s="37"/>
      <c r="G182" s="1"/>
      <c r="H182" s="1"/>
      <c r="I182" s="1"/>
      <c r="J182" s="58"/>
      <c r="L182" s="37"/>
      <c r="M182" s="1"/>
      <c r="N182" s="37"/>
      <c r="O182" s="37"/>
      <c r="P182" s="1"/>
      <c r="Q182" s="1"/>
      <c r="S182" s="9"/>
      <c r="T182" s="165"/>
    </row>
    <row r="183" spans="1:40" x14ac:dyDescent="0.2">
      <c r="B183" s="1"/>
      <c r="C183" s="1"/>
      <c r="D183" s="1"/>
      <c r="E183" s="37"/>
      <c r="F183" s="37"/>
      <c r="G183" s="1"/>
      <c r="H183" s="1"/>
      <c r="I183" s="1"/>
      <c r="J183" s="58"/>
      <c r="L183" s="37"/>
      <c r="M183" s="1"/>
      <c r="N183" s="37"/>
      <c r="O183" s="37"/>
      <c r="P183" s="1"/>
      <c r="Q183" s="1"/>
      <c r="S183" s="9"/>
      <c r="T183" s="165"/>
    </row>
    <row r="184" spans="1:40" x14ac:dyDescent="0.2">
      <c r="B184" s="1"/>
      <c r="C184" s="1"/>
      <c r="D184" s="1"/>
      <c r="E184" s="37"/>
      <c r="F184" s="37"/>
      <c r="G184" s="1"/>
      <c r="H184" s="1"/>
      <c r="I184" s="1"/>
      <c r="J184" s="58"/>
      <c r="L184" s="37"/>
      <c r="M184" s="1"/>
      <c r="N184" s="37"/>
      <c r="O184" s="37"/>
      <c r="P184" s="1"/>
      <c r="Q184" s="1"/>
      <c r="S184" s="9"/>
      <c r="T184" s="165"/>
    </row>
    <row r="185" spans="1:40" x14ac:dyDescent="0.2">
      <c r="B185" s="1"/>
      <c r="C185" s="1"/>
      <c r="D185" s="1"/>
      <c r="E185" s="37"/>
      <c r="F185" s="37"/>
      <c r="G185" s="1"/>
      <c r="H185" s="1"/>
      <c r="I185" s="1"/>
      <c r="J185" s="58"/>
      <c r="L185" s="37"/>
      <c r="M185" s="1"/>
      <c r="N185" s="37"/>
      <c r="O185" s="37"/>
      <c r="P185" s="1"/>
      <c r="Q185" s="1"/>
      <c r="S185" s="9"/>
      <c r="T185" s="165"/>
    </row>
    <row r="186" spans="1:40" x14ac:dyDescent="0.2">
      <c r="B186" s="1"/>
      <c r="C186" s="1"/>
      <c r="D186" s="1"/>
      <c r="E186" s="37"/>
      <c r="F186" s="37"/>
      <c r="G186" s="1"/>
      <c r="H186" s="1"/>
      <c r="I186" s="1"/>
      <c r="J186" s="58"/>
      <c r="L186" s="37"/>
      <c r="M186" s="1"/>
      <c r="N186" s="37"/>
      <c r="O186" s="37"/>
      <c r="P186" s="1"/>
      <c r="Q186" s="1"/>
      <c r="S186" s="9"/>
      <c r="T186" s="165"/>
    </row>
    <row r="187" spans="1:40" x14ac:dyDescent="0.2">
      <c r="B187" s="1"/>
      <c r="C187" s="1"/>
      <c r="D187" s="1"/>
      <c r="E187" s="37"/>
      <c r="F187" s="37"/>
      <c r="G187" s="1"/>
      <c r="H187" s="1"/>
      <c r="I187" s="1"/>
      <c r="J187" s="58"/>
      <c r="L187" s="37"/>
      <c r="M187" s="1"/>
      <c r="N187" s="37"/>
      <c r="O187" s="37"/>
      <c r="P187" s="1"/>
      <c r="Q187" s="1"/>
      <c r="S187" s="9"/>
      <c r="T187" s="165"/>
    </row>
    <row r="188" spans="1:40" x14ac:dyDescent="0.2">
      <c r="B188" s="1"/>
      <c r="C188" s="1"/>
      <c r="D188" s="1"/>
      <c r="E188" s="37"/>
      <c r="F188" s="37"/>
      <c r="G188" s="1"/>
      <c r="H188" s="1"/>
      <c r="I188" s="1"/>
      <c r="J188" s="58"/>
      <c r="L188" s="37"/>
      <c r="M188" s="1"/>
      <c r="N188" s="37"/>
      <c r="O188" s="37"/>
      <c r="P188" s="1"/>
      <c r="Q188" s="1"/>
      <c r="S188" s="9"/>
      <c r="T188" s="165"/>
    </row>
    <row r="189" spans="1:40" x14ac:dyDescent="0.2">
      <c r="B189" s="1"/>
      <c r="C189" s="1"/>
      <c r="D189" s="1"/>
      <c r="E189" s="37"/>
      <c r="F189" s="37"/>
      <c r="G189" s="1"/>
      <c r="H189" s="1"/>
      <c r="I189" s="1"/>
      <c r="J189" s="58"/>
      <c r="L189" s="37"/>
      <c r="M189" s="1"/>
      <c r="N189" s="37"/>
      <c r="O189" s="37"/>
      <c r="P189" s="1"/>
      <c r="Q189" s="1"/>
      <c r="S189" s="9"/>
      <c r="T189" s="165"/>
    </row>
    <row r="190" spans="1:40" s="7" customFormat="1" x14ac:dyDescent="0.2">
      <c r="A190" s="31"/>
      <c r="B190" s="1"/>
      <c r="C190" s="1"/>
      <c r="D190" s="1"/>
      <c r="E190" s="37"/>
      <c r="F190" s="37"/>
      <c r="G190" s="1"/>
      <c r="H190" s="2"/>
      <c r="I190" s="1"/>
      <c r="J190" s="58"/>
      <c r="K190" s="47"/>
      <c r="L190" s="37"/>
      <c r="M190" s="1"/>
      <c r="N190" s="49"/>
      <c r="O190" s="49"/>
      <c r="P190" s="5"/>
      <c r="Q190" s="5"/>
      <c r="R190"/>
      <c r="S190" s="9"/>
      <c r="T190" s="165"/>
      <c r="U190" s="9"/>
      <c r="V190" s="9"/>
      <c r="W190" s="9"/>
      <c r="X190" s="165"/>
      <c r="Y190" s="119"/>
      <c r="Z190" s="9"/>
      <c r="AA190" s="9"/>
      <c r="AB190" s="165"/>
      <c r="AC190" s="9"/>
      <c r="AD190" s="74"/>
      <c r="AE190" s="9"/>
      <c r="AF190" s="165"/>
      <c r="AI190" s="9"/>
      <c r="AJ190" s="165"/>
      <c r="AM190" s="71"/>
      <c r="AN190" s="71"/>
    </row>
    <row r="191" spans="1:40" x14ac:dyDescent="0.2">
      <c r="B191" s="1"/>
      <c r="C191" s="1"/>
      <c r="D191" s="1"/>
      <c r="E191" s="37"/>
      <c r="F191" s="37"/>
      <c r="G191" s="1"/>
      <c r="H191" s="1"/>
      <c r="I191" s="1"/>
      <c r="J191" s="58"/>
      <c r="L191" s="37"/>
      <c r="M191" s="1"/>
      <c r="N191" s="37"/>
      <c r="O191" s="37"/>
      <c r="P191" s="1"/>
      <c r="Q191" s="1"/>
      <c r="S191" s="9"/>
      <c r="T191" s="165"/>
      <c r="U191" s="9"/>
      <c r="V191" s="9"/>
      <c r="W191" s="9"/>
      <c r="X191" s="165"/>
      <c r="Y191" s="119"/>
      <c r="Z191" s="9"/>
      <c r="AA191" s="9"/>
      <c r="AB191" s="165"/>
      <c r="AC191" s="9"/>
      <c r="AE191" s="9"/>
      <c r="AF191" s="165"/>
      <c r="AI191" s="9"/>
      <c r="AJ191" s="165"/>
      <c r="AM191" s="71"/>
      <c r="AN191" s="71"/>
    </row>
    <row r="192" spans="1:40" x14ac:dyDescent="0.2">
      <c r="B192" s="1"/>
      <c r="C192" s="1"/>
      <c r="D192" s="1"/>
      <c r="E192" s="37"/>
      <c r="F192" s="37"/>
      <c r="G192" s="1"/>
      <c r="H192" s="1"/>
      <c r="I192" s="1"/>
      <c r="J192" s="58"/>
      <c r="L192" s="37"/>
      <c r="M192" s="1"/>
      <c r="N192" s="37"/>
      <c r="O192" s="37"/>
      <c r="P192" s="1"/>
      <c r="Q192" s="1"/>
      <c r="S192" s="9"/>
      <c r="T192" s="165"/>
    </row>
    <row r="193" spans="1:41" x14ac:dyDescent="0.2">
      <c r="B193" s="1"/>
      <c r="C193" s="1"/>
      <c r="D193" s="1"/>
      <c r="E193" s="37"/>
      <c r="F193" s="37"/>
      <c r="G193" s="1"/>
      <c r="H193" s="1"/>
      <c r="I193" s="1"/>
      <c r="J193" s="58"/>
      <c r="L193" s="37"/>
      <c r="M193" s="1"/>
      <c r="N193" s="37"/>
      <c r="O193" s="37"/>
      <c r="P193" s="1"/>
      <c r="Q193" s="1"/>
      <c r="S193" s="9"/>
      <c r="T193" s="165"/>
    </row>
    <row r="194" spans="1:41" x14ac:dyDescent="0.2">
      <c r="B194" s="1"/>
      <c r="C194" s="1"/>
      <c r="D194" s="1"/>
      <c r="E194" s="37"/>
      <c r="F194" s="37"/>
      <c r="G194" s="1"/>
      <c r="H194" s="1"/>
      <c r="I194" s="1"/>
      <c r="J194" s="58"/>
      <c r="L194" s="49"/>
      <c r="M194" s="1"/>
      <c r="N194" s="37"/>
      <c r="O194" s="37"/>
      <c r="P194" s="1"/>
      <c r="Q194" s="1"/>
      <c r="S194" s="9"/>
      <c r="T194" s="165"/>
    </row>
    <row r="195" spans="1:41" x14ac:dyDescent="0.2">
      <c r="B195" s="1"/>
      <c r="C195" s="1"/>
      <c r="D195" s="1"/>
      <c r="E195" s="37"/>
      <c r="F195" s="37"/>
      <c r="G195" s="1"/>
      <c r="H195" s="1"/>
      <c r="I195" s="1"/>
      <c r="J195" s="58"/>
      <c r="L195" s="49"/>
      <c r="M195" s="1"/>
      <c r="N195" s="37"/>
      <c r="O195" s="37"/>
      <c r="P195" s="1"/>
      <c r="Q195" s="1"/>
      <c r="S195" s="9"/>
      <c r="T195" s="165"/>
    </row>
    <row r="196" spans="1:41" x14ac:dyDescent="0.2">
      <c r="B196" s="1"/>
      <c r="C196" s="1"/>
      <c r="D196" s="1"/>
      <c r="E196" s="37"/>
      <c r="F196" s="37"/>
      <c r="G196" s="1"/>
      <c r="H196" s="1"/>
      <c r="I196" s="1"/>
      <c r="J196" s="58"/>
      <c r="L196" s="49"/>
      <c r="M196" s="1"/>
      <c r="N196" s="37"/>
      <c r="O196" s="37"/>
      <c r="P196" s="1"/>
      <c r="Q196" s="1"/>
      <c r="S196" s="9"/>
      <c r="T196" s="165"/>
    </row>
    <row r="197" spans="1:41" x14ac:dyDescent="0.2">
      <c r="B197" s="1"/>
      <c r="C197" s="1"/>
      <c r="D197" s="1"/>
      <c r="E197" s="37"/>
      <c r="F197" s="37"/>
      <c r="G197" s="1"/>
      <c r="H197" s="1"/>
      <c r="I197" s="1"/>
      <c r="J197" s="58"/>
      <c r="L197" s="37"/>
      <c r="M197" s="1"/>
      <c r="N197" s="37"/>
      <c r="O197" s="37"/>
      <c r="P197" s="1"/>
      <c r="Q197" s="1"/>
      <c r="S197" s="9"/>
      <c r="T197" s="165"/>
    </row>
    <row r="198" spans="1:41" s="7" customFormat="1" x14ac:dyDescent="0.2">
      <c r="A198" s="31"/>
      <c r="B198" s="1"/>
      <c r="C198" s="1"/>
      <c r="D198" s="1"/>
      <c r="E198" s="37"/>
      <c r="F198" s="37"/>
      <c r="G198" s="1"/>
      <c r="H198" s="1"/>
      <c r="I198" s="1"/>
      <c r="J198" s="58"/>
      <c r="K198" s="47"/>
      <c r="L198" s="37"/>
      <c r="M198" s="1"/>
      <c r="N198" s="37"/>
      <c r="O198" s="37"/>
      <c r="P198" s="1"/>
      <c r="Q198" s="1"/>
      <c r="R198"/>
      <c r="S198" s="9"/>
      <c r="T198" s="165"/>
      <c r="U198" s="9"/>
      <c r="V198" s="9"/>
      <c r="W198" s="9"/>
      <c r="X198" s="165"/>
      <c r="Y198" s="119"/>
      <c r="Z198" s="9"/>
      <c r="AA198" s="9"/>
      <c r="AB198" s="165"/>
      <c r="AC198" s="9"/>
      <c r="AD198" s="71"/>
      <c r="AE198" s="9"/>
      <c r="AF198" s="165"/>
      <c r="AG198" s="9"/>
      <c r="AI198" s="9"/>
      <c r="AJ198" s="165"/>
      <c r="AK198" s="9"/>
      <c r="AM198" s="71"/>
      <c r="AN198" s="71"/>
      <c r="AO198" s="9"/>
    </row>
    <row r="199" spans="1:41" x14ac:dyDescent="0.2">
      <c r="B199" s="1"/>
      <c r="C199" s="1"/>
      <c r="D199" s="1"/>
      <c r="E199" s="37"/>
      <c r="F199" s="37"/>
      <c r="G199" s="1"/>
      <c r="H199" s="1"/>
      <c r="I199" s="1"/>
      <c r="J199" s="58"/>
      <c r="L199" s="37"/>
      <c r="M199" s="1"/>
      <c r="N199" s="37"/>
      <c r="O199" s="37"/>
      <c r="P199" s="1"/>
      <c r="Q199" s="1"/>
      <c r="S199" s="9"/>
      <c r="T199" s="165"/>
      <c r="U199" s="9"/>
      <c r="V199" s="9"/>
      <c r="W199" s="9"/>
      <c r="X199" s="165"/>
      <c r="Y199" s="119"/>
      <c r="Z199" s="9"/>
      <c r="AA199" s="9"/>
      <c r="AB199" s="165"/>
      <c r="AC199" s="9"/>
      <c r="AD199" s="71"/>
      <c r="AE199" s="9"/>
      <c r="AF199" s="165"/>
      <c r="AG199" s="9"/>
      <c r="AI199" s="9"/>
      <c r="AJ199" s="165"/>
      <c r="AK199" s="9"/>
      <c r="AM199" s="71"/>
      <c r="AN199" s="71"/>
      <c r="AO199" s="9"/>
    </row>
    <row r="200" spans="1:41" x14ac:dyDescent="0.2">
      <c r="B200" s="1"/>
      <c r="C200" s="1"/>
      <c r="D200" s="1"/>
      <c r="E200" s="37"/>
      <c r="F200" s="37"/>
      <c r="G200" s="1"/>
      <c r="H200" s="1"/>
      <c r="I200" s="1"/>
      <c r="J200" s="58"/>
      <c r="L200" s="37"/>
      <c r="M200" s="1"/>
      <c r="N200" s="37"/>
      <c r="O200" s="37"/>
      <c r="P200" s="1"/>
      <c r="Q200" s="1"/>
    </row>
    <row r="201" spans="1:41" x14ac:dyDescent="0.2">
      <c r="B201" s="1"/>
      <c r="C201" s="1"/>
      <c r="D201" s="1"/>
      <c r="E201" s="37"/>
      <c r="F201" s="37"/>
      <c r="G201" s="1"/>
      <c r="H201" s="1"/>
      <c r="I201" s="1"/>
      <c r="J201" s="58"/>
      <c r="L201" s="37"/>
      <c r="M201" s="1"/>
      <c r="N201" s="49"/>
      <c r="O201" s="49"/>
      <c r="P201" s="5"/>
      <c r="Q201" s="5"/>
    </row>
    <row r="202" spans="1:41" x14ac:dyDescent="0.2">
      <c r="B202" s="1"/>
      <c r="C202" s="1"/>
      <c r="D202" s="1"/>
      <c r="E202" s="37"/>
      <c r="F202" s="37"/>
      <c r="G202" s="1"/>
      <c r="H202" s="1"/>
      <c r="I202" s="1"/>
      <c r="J202" s="58"/>
      <c r="L202" s="37"/>
      <c r="M202" s="1"/>
      <c r="N202" s="37"/>
      <c r="O202" s="37"/>
      <c r="P202" s="1"/>
      <c r="Q202" s="1"/>
    </row>
    <row r="203" spans="1:41" x14ac:dyDescent="0.2">
      <c r="B203" s="1"/>
      <c r="C203" s="1"/>
      <c r="D203" s="1"/>
      <c r="E203" s="37"/>
      <c r="F203" s="37"/>
      <c r="G203" s="1"/>
      <c r="H203" s="1"/>
      <c r="I203" s="1"/>
      <c r="J203" s="58"/>
      <c r="L203" s="37"/>
      <c r="M203" s="1"/>
      <c r="N203" s="37"/>
      <c r="O203" s="37"/>
      <c r="P203" s="1"/>
      <c r="Q203" s="1"/>
    </row>
    <row r="205" spans="1:41" s="7" customFormat="1" x14ac:dyDescent="0.2">
      <c r="A205" s="31"/>
      <c r="B205"/>
      <c r="C205"/>
      <c r="D205"/>
      <c r="E205" s="47"/>
      <c r="F205" s="47"/>
      <c r="G205"/>
      <c r="H205"/>
      <c r="I205"/>
      <c r="J205" s="60"/>
      <c r="K205" s="47"/>
      <c r="L205" s="47"/>
      <c r="M205"/>
      <c r="N205" s="47"/>
      <c r="O205" s="47"/>
      <c r="P205"/>
      <c r="Q205"/>
      <c r="R205"/>
      <c r="S205" s="9"/>
      <c r="T205" s="165"/>
      <c r="U205" s="9"/>
      <c r="V205" s="9"/>
      <c r="X205" s="172"/>
      <c r="Y205" s="119"/>
      <c r="AB205" s="172"/>
      <c r="AD205" s="74"/>
      <c r="AF205" s="172"/>
      <c r="AJ205" s="172"/>
      <c r="AM205" s="74"/>
      <c r="AN205" s="74"/>
    </row>
    <row r="208" spans="1:41" x14ac:dyDescent="0.2">
      <c r="S208" s="9"/>
      <c r="T208" s="165"/>
      <c r="U208" s="9"/>
      <c r="V208" s="9"/>
      <c r="Y208" s="119"/>
    </row>
    <row r="213" spans="1:40" x14ac:dyDescent="0.2">
      <c r="L213" s="37"/>
    </row>
    <row r="214" spans="1:40" x14ac:dyDescent="0.2">
      <c r="B214" s="1"/>
      <c r="C214" s="1"/>
      <c r="D214" s="1"/>
      <c r="E214" s="37"/>
      <c r="F214" s="37"/>
      <c r="G214" s="1"/>
      <c r="H214" s="1"/>
      <c r="I214" s="1"/>
      <c r="J214" s="57"/>
      <c r="L214" s="37"/>
      <c r="M214" s="1"/>
      <c r="N214" s="37"/>
      <c r="O214" s="37"/>
      <c r="P214" s="1"/>
      <c r="Q214" s="1"/>
      <c r="S214" s="9"/>
      <c r="T214" s="165"/>
      <c r="U214" s="9"/>
      <c r="V214" s="9"/>
      <c r="W214" s="9"/>
      <c r="X214" s="165"/>
      <c r="Y214" s="119"/>
      <c r="Z214" s="9"/>
      <c r="AA214" s="9"/>
      <c r="AB214" s="165"/>
      <c r="AE214" s="9"/>
      <c r="AF214" s="165"/>
      <c r="AI214" s="9"/>
      <c r="AJ214" s="165"/>
      <c r="AM214" s="71"/>
      <c r="AN214" s="71"/>
    </row>
    <row r="215" spans="1:40" x14ac:dyDescent="0.2">
      <c r="B215" s="1"/>
      <c r="C215" s="1"/>
      <c r="D215" s="1"/>
      <c r="E215" s="37"/>
      <c r="F215" s="37"/>
      <c r="G215" s="1"/>
      <c r="H215" s="1"/>
      <c r="I215" s="1"/>
      <c r="J215" s="58"/>
      <c r="L215" s="37"/>
      <c r="M215" s="1"/>
      <c r="N215" s="49"/>
      <c r="O215" s="49"/>
      <c r="P215" s="5"/>
      <c r="Q215" s="5"/>
      <c r="S215" s="9"/>
      <c r="T215" s="165"/>
      <c r="U215" s="9"/>
      <c r="V215" s="9"/>
      <c r="W215" s="9"/>
      <c r="X215" s="165"/>
      <c r="Y215" s="119"/>
      <c r="Z215" s="9"/>
      <c r="AA215" s="9"/>
      <c r="AB215" s="165"/>
      <c r="AE215" s="9"/>
      <c r="AF215" s="165"/>
      <c r="AI215" s="9"/>
      <c r="AJ215" s="165"/>
      <c r="AM215" s="71"/>
      <c r="AN215" s="71"/>
    </row>
    <row r="216" spans="1:40" s="7" customFormat="1" x14ac:dyDescent="0.2">
      <c r="A216" s="31"/>
      <c r="B216" s="1"/>
      <c r="C216" s="1"/>
      <c r="D216" s="1"/>
      <c r="E216" s="37"/>
      <c r="F216" s="37"/>
      <c r="G216" s="1"/>
      <c r="H216" s="1"/>
      <c r="I216" s="1"/>
      <c r="J216" s="58"/>
      <c r="K216" s="47"/>
      <c r="L216" s="37"/>
      <c r="M216" s="1"/>
      <c r="N216" s="37"/>
      <c r="O216" s="37"/>
      <c r="P216" s="1"/>
      <c r="Q216" s="1"/>
      <c r="R216"/>
      <c r="S216" s="9"/>
      <c r="T216" s="165"/>
      <c r="U216" s="9"/>
      <c r="V216" s="9"/>
      <c r="W216" s="9"/>
      <c r="X216" s="165"/>
      <c r="Y216" s="119"/>
      <c r="Z216" s="9"/>
      <c r="AA216" s="9"/>
      <c r="AB216" s="165"/>
      <c r="AD216" s="74"/>
      <c r="AE216" s="9"/>
      <c r="AF216" s="165"/>
      <c r="AI216" s="9"/>
      <c r="AJ216" s="165"/>
      <c r="AM216" s="71"/>
      <c r="AN216" s="71"/>
    </row>
    <row r="217" spans="1:40" x14ac:dyDescent="0.2">
      <c r="B217" s="1"/>
      <c r="C217" s="1"/>
      <c r="D217" s="1"/>
      <c r="E217" s="37"/>
      <c r="F217" s="37"/>
      <c r="G217" s="1"/>
      <c r="H217" s="1"/>
      <c r="I217" s="1"/>
      <c r="J217" s="58"/>
      <c r="L217" s="37"/>
      <c r="M217" s="1"/>
      <c r="N217" s="37"/>
      <c r="O217" s="37"/>
      <c r="P217" s="1"/>
      <c r="Q217" s="1"/>
    </row>
    <row r="218" spans="1:40" x14ac:dyDescent="0.2">
      <c r="A218" s="32"/>
      <c r="B218" s="6"/>
      <c r="C218" s="6"/>
      <c r="D218" s="6"/>
      <c r="E218" s="42"/>
      <c r="F218" s="42"/>
      <c r="G218" s="6"/>
      <c r="H218" s="6"/>
      <c r="I218" s="6"/>
      <c r="J218" s="59"/>
      <c r="L218" s="42"/>
      <c r="M218" s="6"/>
      <c r="N218" s="42"/>
      <c r="O218" s="42"/>
      <c r="P218" s="6"/>
      <c r="Q218" s="6"/>
      <c r="R218" s="7"/>
    </row>
    <row r="219" spans="1:40" x14ac:dyDescent="0.2">
      <c r="B219" s="1"/>
      <c r="C219" s="1"/>
      <c r="D219" s="1"/>
      <c r="E219" s="37"/>
      <c r="F219" s="37"/>
      <c r="G219" s="1"/>
      <c r="H219" s="2"/>
      <c r="I219" s="1"/>
      <c r="J219" s="58"/>
      <c r="L219" s="37"/>
      <c r="M219" s="1"/>
      <c r="N219" s="37"/>
      <c r="O219" s="37"/>
      <c r="P219" s="1"/>
      <c r="Q219" s="1"/>
    </row>
    <row r="220" spans="1:40" x14ac:dyDescent="0.2">
      <c r="B220" s="1"/>
      <c r="C220" s="1"/>
      <c r="D220" s="1"/>
      <c r="E220" s="37"/>
      <c r="F220" s="37"/>
      <c r="G220" s="1"/>
      <c r="H220" s="1"/>
      <c r="I220" s="1"/>
      <c r="J220" s="58"/>
      <c r="L220" s="37"/>
      <c r="M220" s="1"/>
      <c r="N220" s="37"/>
      <c r="O220" s="37"/>
      <c r="P220" s="1"/>
      <c r="Q220" s="1"/>
    </row>
    <row r="221" spans="1:40" x14ac:dyDescent="0.2">
      <c r="B221" s="1"/>
      <c r="C221" s="1"/>
      <c r="D221" s="1"/>
      <c r="E221" s="37"/>
      <c r="F221" s="37"/>
      <c r="G221" s="1"/>
      <c r="H221" s="1"/>
      <c r="I221" s="1"/>
      <c r="J221" s="58"/>
      <c r="L221" s="37"/>
      <c r="M221" s="1"/>
      <c r="N221" s="49"/>
      <c r="O221" s="49"/>
      <c r="P221" s="5"/>
      <c r="Q221" s="5"/>
    </row>
    <row r="222" spans="1:40" x14ac:dyDescent="0.2">
      <c r="B222" s="1"/>
      <c r="C222" s="1"/>
      <c r="D222" s="1"/>
      <c r="E222" s="37"/>
      <c r="F222" s="37"/>
      <c r="G222" s="1"/>
      <c r="H222" s="1"/>
      <c r="I222" s="1"/>
      <c r="J222" s="58"/>
      <c r="L222" s="37"/>
      <c r="M222" s="1"/>
      <c r="N222" s="37"/>
      <c r="O222" s="37"/>
      <c r="P222" s="1"/>
      <c r="Q222" s="1"/>
    </row>
    <row r="223" spans="1:40" s="9" customFormat="1" x14ac:dyDescent="0.2">
      <c r="A223" s="31"/>
      <c r="B223" s="1"/>
      <c r="C223" s="1"/>
      <c r="D223" s="1"/>
      <c r="E223" s="37"/>
      <c r="F223" s="37"/>
      <c r="G223" s="1"/>
      <c r="H223" s="1"/>
      <c r="I223" s="1"/>
      <c r="J223" s="58"/>
      <c r="K223" s="47"/>
      <c r="L223" s="37"/>
      <c r="M223" s="1"/>
      <c r="N223" s="37"/>
      <c r="O223" s="37"/>
      <c r="P223" s="1"/>
      <c r="Q223" s="1"/>
      <c r="R223"/>
      <c r="T223" s="165"/>
      <c r="X223" s="165"/>
      <c r="Y223" s="119"/>
      <c r="AB223" s="165"/>
      <c r="AD223" s="71"/>
      <c r="AF223" s="165"/>
      <c r="AJ223" s="165"/>
      <c r="AM223" s="71"/>
      <c r="AN223" s="71"/>
    </row>
    <row r="224" spans="1:40" x14ac:dyDescent="0.2">
      <c r="B224" s="1"/>
      <c r="C224" s="1"/>
      <c r="D224" s="1"/>
      <c r="E224" s="37"/>
      <c r="F224" s="37"/>
      <c r="G224" s="1"/>
      <c r="H224" s="1"/>
      <c r="I224" s="1"/>
      <c r="J224" s="58"/>
      <c r="L224" s="37"/>
      <c r="M224" s="1"/>
      <c r="N224" s="37"/>
      <c r="O224" s="37"/>
      <c r="P224" s="1"/>
      <c r="Q224" s="1"/>
    </row>
    <row r="225" spans="1:40" x14ac:dyDescent="0.2">
      <c r="B225" s="1"/>
      <c r="C225" s="1"/>
      <c r="D225" s="1"/>
      <c r="E225" s="37"/>
      <c r="F225" s="37"/>
      <c r="G225" s="1"/>
      <c r="H225" s="1"/>
      <c r="I225" s="1"/>
      <c r="J225" s="58"/>
      <c r="L225" s="37"/>
      <c r="M225" s="1"/>
      <c r="N225" s="37"/>
      <c r="O225" s="37"/>
      <c r="P225" s="1"/>
      <c r="Q225" s="1"/>
    </row>
    <row r="226" spans="1:40" x14ac:dyDescent="0.2">
      <c r="B226" s="1"/>
      <c r="C226" s="1"/>
      <c r="D226" s="1"/>
      <c r="E226" s="37"/>
      <c r="F226" s="37"/>
      <c r="G226" s="1"/>
      <c r="H226" s="1"/>
      <c r="I226" s="1"/>
      <c r="J226" s="58"/>
      <c r="L226" s="37"/>
      <c r="M226" s="1"/>
      <c r="N226" s="37"/>
      <c r="O226" s="37"/>
      <c r="P226" s="1"/>
      <c r="Q226" s="1"/>
    </row>
    <row r="227" spans="1:40" x14ac:dyDescent="0.2">
      <c r="B227" s="1"/>
      <c r="C227" s="1"/>
      <c r="D227" s="1"/>
      <c r="E227" s="37"/>
      <c r="F227" s="37"/>
      <c r="G227" s="1"/>
      <c r="H227" s="1"/>
      <c r="I227" s="1"/>
      <c r="J227" s="58"/>
      <c r="L227" s="37"/>
      <c r="M227" s="1"/>
      <c r="N227" s="37"/>
      <c r="O227" s="37"/>
      <c r="P227" s="1"/>
      <c r="Q227" s="1"/>
    </row>
    <row r="228" spans="1:40" x14ac:dyDescent="0.2">
      <c r="B228" s="1"/>
      <c r="C228" s="1"/>
      <c r="D228" s="1"/>
      <c r="E228" s="37"/>
      <c r="F228" s="37"/>
      <c r="G228" s="1"/>
      <c r="H228" s="1"/>
      <c r="I228" s="1"/>
      <c r="J228" s="58"/>
      <c r="L228" s="37"/>
      <c r="M228" s="1"/>
      <c r="N228" s="37"/>
      <c r="O228" s="37"/>
      <c r="P228" s="1"/>
      <c r="Q228" s="1"/>
    </row>
    <row r="229" spans="1:40" x14ac:dyDescent="0.2">
      <c r="A229" s="32"/>
      <c r="B229" s="7"/>
      <c r="C229" s="7"/>
      <c r="D229" s="7"/>
      <c r="E229" s="45"/>
      <c r="F229" s="45"/>
      <c r="G229" s="7"/>
      <c r="H229" s="7"/>
      <c r="I229" s="7"/>
      <c r="J229" s="61"/>
      <c r="L229" s="45"/>
      <c r="M229" s="7"/>
      <c r="N229" s="45"/>
      <c r="O229" s="45"/>
      <c r="P229" s="7"/>
      <c r="Q229" s="7"/>
      <c r="R229" s="7"/>
    </row>
    <row r="230" spans="1:40" x14ac:dyDescent="0.2">
      <c r="B230" s="1"/>
      <c r="C230" s="1"/>
      <c r="D230" s="1"/>
      <c r="E230" s="37"/>
      <c r="F230" s="37"/>
      <c r="G230" s="1"/>
      <c r="H230" s="1"/>
      <c r="I230" s="1"/>
      <c r="J230" s="58"/>
      <c r="L230" s="37"/>
      <c r="M230" s="1"/>
      <c r="N230" s="49"/>
      <c r="O230" s="49"/>
      <c r="P230" s="5"/>
      <c r="Q230" s="5"/>
    </row>
    <row r="231" spans="1:40" s="9" customFormat="1" x14ac:dyDescent="0.2">
      <c r="A231" s="31"/>
      <c r="B231" s="1"/>
      <c r="C231" s="1"/>
      <c r="D231" s="1"/>
      <c r="E231" s="37"/>
      <c r="F231" s="37"/>
      <c r="G231" s="1"/>
      <c r="H231" s="1"/>
      <c r="I231" s="1"/>
      <c r="J231" s="58"/>
      <c r="K231" s="47"/>
      <c r="L231" s="37"/>
      <c r="M231" s="1"/>
      <c r="N231" s="37"/>
      <c r="O231" s="37"/>
      <c r="P231" s="1"/>
      <c r="Q231" s="1"/>
      <c r="R231"/>
      <c r="T231" s="165"/>
      <c r="X231" s="165"/>
      <c r="Y231" s="119"/>
      <c r="AB231" s="165"/>
      <c r="AD231" s="71"/>
      <c r="AF231" s="165"/>
      <c r="AJ231" s="165"/>
      <c r="AM231" s="71"/>
      <c r="AN231" s="71"/>
    </row>
    <row r="232" spans="1:40" s="7" customFormat="1" x14ac:dyDescent="0.2">
      <c r="A232" s="31"/>
      <c r="B232" s="1"/>
      <c r="C232" s="1"/>
      <c r="D232" s="1"/>
      <c r="E232" s="37"/>
      <c r="F232" s="37"/>
      <c r="G232" s="1"/>
      <c r="H232" s="1"/>
      <c r="I232" s="1"/>
      <c r="J232" s="58"/>
      <c r="K232" s="47"/>
      <c r="L232" s="37"/>
      <c r="M232" s="1"/>
      <c r="N232" s="37"/>
      <c r="O232" s="37"/>
      <c r="P232" s="1"/>
      <c r="Q232" s="1"/>
      <c r="R232"/>
      <c r="S232" s="9"/>
      <c r="T232" s="165"/>
      <c r="U232" s="9"/>
      <c r="V232" s="9"/>
      <c r="W232" s="9"/>
      <c r="X232" s="165"/>
      <c r="Y232" s="119"/>
      <c r="Z232" s="9"/>
      <c r="AA232" s="9"/>
      <c r="AB232" s="165"/>
      <c r="AD232" s="74"/>
      <c r="AE232" s="9"/>
      <c r="AF232" s="165"/>
      <c r="AI232" s="9"/>
      <c r="AJ232" s="165"/>
      <c r="AM232" s="71"/>
      <c r="AN232" s="71"/>
    </row>
    <row r="233" spans="1:40" x14ac:dyDescent="0.2">
      <c r="B233" s="1"/>
      <c r="C233" s="1"/>
      <c r="D233" s="1"/>
      <c r="E233" s="37"/>
      <c r="F233" s="37"/>
      <c r="G233" s="1"/>
      <c r="H233" s="1"/>
      <c r="I233" s="1"/>
      <c r="J233" s="58"/>
      <c r="L233" s="37"/>
      <c r="M233" s="1"/>
      <c r="N233" s="37"/>
      <c r="O233" s="37"/>
      <c r="P233" s="1"/>
      <c r="Q233" s="1"/>
    </row>
    <row r="234" spans="1:40" x14ac:dyDescent="0.2">
      <c r="B234" s="1"/>
      <c r="C234" s="1"/>
      <c r="D234" s="1"/>
      <c r="E234" s="37"/>
      <c r="F234" s="37"/>
      <c r="G234" s="1"/>
      <c r="H234" s="1"/>
      <c r="I234" s="1"/>
      <c r="J234" s="58"/>
      <c r="L234" s="37"/>
      <c r="M234" s="1"/>
      <c r="N234" s="37"/>
      <c r="O234" s="37"/>
      <c r="P234" s="1"/>
      <c r="Q234" s="1"/>
    </row>
    <row r="235" spans="1:40" x14ac:dyDescent="0.2">
      <c r="B235" s="1"/>
      <c r="C235" s="1"/>
      <c r="D235" s="1"/>
      <c r="E235" s="37"/>
      <c r="F235" s="37"/>
      <c r="G235" s="1"/>
      <c r="H235" s="1"/>
      <c r="I235" s="1"/>
      <c r="J235" s="58"/>
      <c r="L235" s="37"/>
      <c r="M235" s="1"/>
      <c r="N235" s="37"/>
      <c r="O235" s="37"/>
      <c r="P235" s="1"/>
      <c r="Q235" s="1"/>
    </row>
    <row r="236" spans="1:40" x14ac:dyDescent="0.2">
      <c r="B236" s="1"/>
      <c r="C236" s="1"/>
      <c r="D236" s="1"/>
      <c r="E236" s="37"/>
      <c r="F236" s="37"/>
      <c r="G236" s="1"/>
      <c r="H236" s="1"/>
      <c r="I236" s="1"/>
      <c r="J236" s="58"/>
      <c r="L236" s="37"/>
      <c r="M236" s="1"/>
      <c r="N236" s="37"/>
      <c r="O236" s="37"/>
      <c r="P236" s="1"/>
      <c r="Q236" s="1"/>
    </row>
    <row r="237" spans="1:40" x14ac:dyDescent="0.2">
      <c r="A237" s="32"/>
      <c r="B237" s="7"/>
      <c r="C237" s="7"/>
      <c r="D237" s="7"/>
      <c r="E237" s="45"/>
      <c r="F237" s="45"/>
      <c r="G237" s="7"/>
      <c r="H237" s="7"/>
      <c r="I237" s="7"/>
      <c r="J237" s="61"/>
      <c r="L237" s="45"/>
      <c r="M237" s="7"/>
      <c r="N237" s="45"/>
      <c r="O237" s="45"/>
      <c r="P237" s="7"/>
      <c r="Q237" s="7"/>
      <c r="R237" s="7"/>
    </row>
    <row r="238" spans="1:40" x14ac:dyDescent="0.2">
      <c r="B238" s="1"/>
      <c r="C238" s="1"/>
      <c r="D238" s="1"/>
      <c r="E238" s="37"/>
      <c r="F238" s="37"/>
      <c r="G238" s="1"/>
      <c r="H238" s="1"/>
      <c r="I238" s="1"/>
      <c r="J238" s="57"/>
      <c r="L238" s="37"/>
      <c r="M238" s="1"/>
      <c r="N238" s="37"/>
      <c r="O238" s="37"/>
      <c r="P238" s="1"/>
      <c r="Q238" s="1"/>
    </row>
    <row r="239" spans="1:40" x14ac:dyDescent="0.2">
      <c r="B239" s="1"/>
      <c r="C239" s="1"/>
      <c r="D239" s="1"/>
      <c r="E239" s="37"/>
      <c r="F239" s="37"/>
      <c r="G239" s="1"/>
      <c r="H239" s="1"/>
      <c r="I239" s="1"/>
      <c r="J239" s="58"/>
      <c r="L239" s="37"/>
      <c r="M239" s="1"/>
      <c r="N239" s="49"/>
      <c r="O239" s="49"/>
      <c r="P239" s="5"/>
      <c r="Q239" s="5"/>
    </row>
    <row r="240" spans="1:40" x14ac:dyDescent="0.2">
      <c r="B240" s="1"/>
      <c r="C240" s="1"/>
      <c r="D240" s="1"/>
      <c r="E240" s="37"/>
      <c r="F240" s="37"/>
      <c r="G240" s="1"/>
      <c r="H240" s="1"/>
      <c r="I240" s="1"/>
      <c r="J240" s="58"/>
      <c r="L240" s="37"/>
      <c r="M240" s="1"/>
      <c r="N240" s="37"/>
      <c r="O240" s="37"/>
      <c r="P240" s="1"/>
      <c r="Q240" s="1"/>
    </row>
    <row r="241" spans="1:42" x14ac:dyDescent="0.2">
      <c r="B241" s="1"/>
      <c r="C241" s="1"/>
      <c r="D241" s="1"/>
      <c r="E241" s="37"/>
      <c r="F241" s="37"/>
      <c r="G241" s="1"/>
      <c r="H241" s="1"/>
      <c r="I241" s="1"/>
      <c r="J241" s="58"/>
      <c r="L241" s="37"/>
      <c r="M241" s="1"/>
      <c r="N241" s="37"/>
      <c r="O241" s="37"/>
      <c r="P241" s="1"/>
      <c r="Q241" s="1"/>
    </row>
    <row r="242" spans="1:42" s="7" customFormat="1" x14ac:dyDescent="0.2">
      <c r="A242" s="31"/>
      <c r="B242"/>
      <c r="C242"/>
      <c r="D242"/>
      <c r="E242" s="47"/>
      <c r="F242" s="47"/>
      <c r="G242"/>
      <c r="H242"/>
      <c r="I242"/>
      <c r="J242" s="60"/>
      <c r="K242" s="47"/>
      <c r="L242" s="47"/>
      <c r="M242"/>
      <c r="N242" s="47"/>
      <c r="O242" s="47"/>
      <c r="P242"/>
      <c r="Q242"/>
      <c r="R242"/>
      <c r="S242" s="9"/>
      <c r="T242" s="165"/>
      <c r="U242" s="9"/>
      <c r="V242" s="9"/>
      <c r="W242" s="9"/>
      <c r="X242" s="165"/>
      <c r="Y242" s="119"/>
      <c r="Z242" s="9"/>
      <c r="AA242" s="9"/>
      <c r="AB242" s="165"/>
      <c r="AD242" s="74"/>
      <c r="AE242" s="9"/>
      <c r="AF242" s="165"/>
      <c r="AI242" s="9"/>
      <c r="AJ242" s="165"/>
      <c r="AM242" s="71"/>
      <c r="AN242" s="71"/>
    </row>
    <row r="243" spans="1:42" s="7" customFormat="1" x14ac:dyDescent="0.2">
      <c r="A243" s="31"/>
      <c r="B243"/>
      <c r="C243"/>
      <c r="D243"/>
      <c r="E243" s="47"/>
      <c r="F243" s="47"/>
      <c r="G243"/>
      <c r="H243"/>
      <c r="I243"/>
      <c r="J243" s="60"/>
      <c r="K243" s="47"/>
      <c r="L243" s="47"/>
      <c r="M243"/>
      <c r="N243" s="47"/>
      <c r="O243" s="47"/>
      <c r="P243"/>
      <c r="Q243"/>
      <c r="R243"/>
      <c r="S243" s="9"/>
      <c r="T243" s="165"/>
      <c r="U243" s="9"/>
      <c r="V243" s="9"/>
      <c r="W243" s="9"/>
      <c r="X243" s="165"/>
      <c r="Y243" s="119"/>
      <c r="Z243" s="9"/>
      <c r="AA243" s="9"/>
      <c r="AB243" s="165"/>
      <c r="AD243" s="74"/>
      <c r="AE243" s="9"/>
      <c r="AF243" s="165"/>
      <c r="AI243" s="9"/>
      <c r="AJ243" s="165"/>
      <c r="AM243" s="71"/>
      <c r="AN243" s="71"/>
    </row>
    <row r="244" spans="1:42" s="9" customFormat="1" x14ac:dyDescent="0.2">
      <c r="A244" s="31"/>
      <c r="B244"/>
      <c r="C244"/>
      <c r="D244"/>
      <c r="E244" s="47"/>
      <c r="F244" s="47"/>
      <c r="G244"/>
      <c r="H244"/>
      <c r="I244"/>
      <c r="J244" s="60"/>
      <c r="K244" s="47"/>
      <c r="L244" s="47"/>
      <c r="M244"/>
      <c r="N244" s="47"/>
      <c r="O244" s="47"/>
      <c r="P244"/>
      <c r="Q244"/>
      <c r="R244"/>
      <c r="T244" s="165"/>
      <c r="X244" s="165"/>
      <c r="Y244" s="119"/>
      <c r="AB244" s="165"/>
      <c r="AD244" s="71"/>
      <c r="AF244" s="165"/>
      <c r="AJ244" s="165"/>
      <c r="AM244" s="71"/>
      <c r="AN244" s="71"/>
    </row>
    <row r="245" spans="1:42" s="9" customFormat="1" x14ac:dyDescent="0.2">
      <c r="A245" s="31"/>
      <c r="B245"/>
      <c r="C245"/>
      <c r="D245"/>
      <c r="E245" s="47"/>
      <c r="F245" s="47"/>
      <c r="G245"/>
      <c r="H245"/>
      <c r="I245"/>
      <c r="J245" s="60"/>
      <c r="K245" s="47"/>
      <c r="L245" s="47"/>
      <c r="M245"/>
      <c r="N245" s="47"/>
      <c r="O245" s="47"/>
      <c r="P245"/>
      <c r="Q245"/>
      <c r="R245"/>
      <c r="T245" s="165"/>
      <c r="X245" s="165"/>
      <c r="Y245" s="119"/>
      <c r="AB245" s="165"/>
      <c r="AD245" s="71"/>
      <c r="AF245" s="165"/>
      <c r="AJ245" s="165"/>
      <c r="AM245" s="71"/>
      <c r="AN245" s="71"/>
    </row>
    <row r="246" spans="1:42" s="9" customFormat="1" x14ac:dyDescent="0.2">
      <c r="A246" s="31"/>
      <c r="B246"/>
      <c r="C246"/>
      <c r="D246"/>
      <c r="E246" s="47"/>
      <c r="F246" s="47"/>
      <c r="G246"/>
      <c r="H246"/>
      <c r="I246"/>
      <c r="J246" s="60"/>
      <c r="K246" s="47"/>
      <c r="L246" s="47"/>
      <c r="M246"/>
      <c r="N246" s="47"/>
      <c r="O246" s="47"/>
      <c r="P246"/>
      <c r="Q246"/>
      <c r="R246"/>
      <c r="T246" s="165"/>
      <c r="X246" s="165"/>
      <c r="Y246" s="119"/>
      <c r="AB246" s="165"/>
      <c r="AD246" s="71"/>
      <c r="AF246" s="165"/>
      <c r="AJ246" s="165"/>
      <c r="AM246" s="71"/>
      <c r="AN246" s="71"/>
    </row>
    <row r="247" spans="1:42" s="9" customFormat="1" x14ac:dyDescent="0.2">
      <c r="A247" s="31"/>
      <c r="B247"/>
      <c r="C247"/>
      <c r="D247"/>
      <c r="E247" s="47"/>
      <c r="F247" s="47"/>
      <c r="G247"/>
      <c r="H247"/>
      <c r="I247"/>
      <c r="J247" s="60"/>
      <c r="K247" s="47"/>
      <c r="L247" s="47"/>
      <c r="M247"/>
      <c r="N247" s="47"/>
      <c r="O247" s="47"/>
      <c r="P247"/>
      <c r="Q247"/>
      <c r="R247"/>
      <c r="T247" s="165"/>
      <c r="X247" s="165"/>
      <c r="Y247" s="119"/>
      <c r="AB247" s="165"/>
      <c r="AD247" s="71"/>
      <c r="AF247" s="165"/>
      <c r="AJ247" s="165"/>
      <c r="AM247" s="71"/>
      <c r="AN247" s="71"/>
    </row>
    <row r="248" spans="1:42" s="9" customFormat="1" x14ac:dyDescent="0.2">
      <c r="A248" s="31"/>
      <c r="B248"/>
      <c r="C248"/>
      <c r="D248"/>
      <c r="E248" s="47"/>
      <c r="F248" s="47"/>
      <c r="G248"/>
      <c r="H248"/>
      <c r="I248"/>
      <c r="J248" s="58"/>
      <c r="K248" s="47"/>
      <c r="L248" s="47"/>
      <c r="M248"/>
      <c r="N248" s="37"/>
      <c r="O248" s="37"/>
      <c r="P248" s="1"/>
      <c r="Q248" s="1"/>
      <c r="R248"/>
      <c r="T248" s="165"/>
      <c r="X248" s="165"/>
      <c r="Y248" s="119"/>
      <c r="AB248" s="165"/>
      <c r="AD248" s="71"/>
      <c r="AF248" s="165"/>
      <c r="AJ248" s="165"/>
      <c r="AM248" s="71"/>
      <c r="AN248" s="71"/>
    </row>
    <row r="249" spans="1:42" x14ac:dyDescent="0.2">
      <c r="S249" s="9"/>
      <c r="T249" s="165"/>
      <c r="U249" s="9"/>
      <c r="V249" s="9"/>
      <c r="W249" s="9"/>
      <c r="X249" s="165"/>
      <c r="Y249" s="119"/>
      <c r="Z249" s="9"/>
      <c r="AA249" s="9"/>
      <c r="AB249" s="165"/>
      <c r="AC249" s="9"/>
      <c r="AD249" s="71"/>
      <c r="AE249" s="9"/>
      <c r="AF249" s="165"/>
      <c r="AG249" s="9"/>
      <c r="AH249" s="9"/>
      <c r="AI249" s="9"/>
      <c r="AJ249" s="165"/>
      <c r="AK249" s="9"/>
      <c r="AL249" s="9"/>
      <c r="AM249" s="71"/>
      <c r="AN249" s="71"/>
      <c r="AO249" s="9"/>
      <c r="AP249" s="9"/>
    </row>
    <row r="250" spans="1:42" x14ac:dyDescent="0.2">
      <c r="L250" s="37"/>
    </row>
    <row r="251" spans="1:42" s="22" customFormat="1" x14ac:dyDescent="0.2">
      <c r="A251" s="31"/>
      <c r="B251"/>
      <c r="C251"/>
      <c r="D251"/>
      <c r="E251" s="47"/>
      <c r="F251" s="47"/>
      <c r="G251"/>
      <c r="H251"/>
      <c r="I251"/>
      <c r="J251" s="60"/>
      <c r="K251" s="47"/>
      <c r="L251" s="47"/>
      <c r="M251"/>
      <c r="N251" s="47"/>
      <c r="O251" s="47"/>
      <c r="P251"/>
      <c r="Q251"/>
      <c r="R251"/>
      <c r="T251" s="173"/>
      <c r="X251" s="173"/>
      <c r="Y251" s="126"/>
      <c r="AB251" s="173"/>
      <c r="AD251" s="78"/>
      <c r="AF251" s="173"/>
      <c r="AJ251" s="173"/>
      <c r="AM251" s="78"/>
      <c r="AN251" s="78"/>
    </row>
    <row r="252" spans="1:42" x14ac:dyDescent="0.2">
      <c r="R252" s="1"/>
      <c r="S252" s="1" t="s">
        <v>24</v>
      </c>
    </row>
    <row r="253" spans="1:42" x14ac:dyDescent="0.2">
      <c r="R253" s="1"/>
    </row>
    <row r="254" spans="1:42" x14ac:dyDescent="0.2">
      <c r="R254" s="1"/>
    </row>
    <row r="255" spans="1:42" x14ac:dyDescent="0.2">
      <c r="R255" s="1"/>
    </row>
    <row r="256" spans="1:42" x14ac:dyDescent="0.2">
      <c r="R256" s="1"/>
    </row>
    <row r="257" spans="2:18" x14ac:dyDescent="0.2">
      <c r="R257" s="1"/>
    </row>
    <row r="258" spans="2:18" x14ac:dyDescent="0.2">
      <c r="R258" s="1"/>
    </row>
    <row r="264" spans="2:18" x14ac:dyDescent="0.2">
      <c r="B264" s="1"/>
      <c r="C264" s="1"/>
      <c r="D264" s="1"/>
      <c r="E264" s="37"/>
      <c r="F264" s="37"/>
      <c r="G264" s="1"/>
      <c r="H264" s="1"/>
      <c r="I264" s="1"/>
      <c r="J264" s="58"/>
      <c r="L264" s="37"/>
      <c r="M264" s="1"/>
      <c r="N264" s="37"/>
      <c r="O264" s="37"/>
      <c r="P264" s="1"/>
      <c r="Q264" s="1"/>
    </row>
    <row r="278" spans="1:40" x14ac:dyDescent="0.2">
      <c r="S278" s="19"/>
      <c r="T278" s="174" t="s">
        <v>33</v>
      </c>
      <c r="U278" s="19" t="s">
        <v>26</v>
      </c>
      <c r="V278" s="19" t="s">
        <v>34</v>
      </c>
    </row>
    <row r="279" spans="1:40" x14ac:dyDescent="0.2">
      <c r="S279" s="19" t="s">
        <v>11</v>
      </c>
      <c r="T279" s="175"/>
      <c r="U279" s="11"/>
      <c r="V279" s="11"/>
    </row>
    <row r="280" spans="1:40" x14ac:dyDescent="0.2">
      <c r="S280" s="19"/>
      <c r="T280" s="175"/>
      <c r="U280" s="11"/>
      <c r="V280" s="11"/>
    </row>
    <row r="281" spans="1:40" x14ac:dyDescent="0.2">
      <c r="S281" s="19" t="s">
        <v>12</v>
      </c>
      <c r="T281" s="175"/>
      <c r="U281" s="117" t="s">
        <v>9</v>
      </c>
      <c r="V281" s="11"/>
    </row>
    <row r="282" spans="1:40" x14ac:dyDescent="0.2">
      <c r="S282" s="19"/>
      <c r="T282" s="175"/>
      <c r="U282" s="11" t="s">
        <v>9</v>
      </c>
      <c r="V282" s="11"/>
    </row>
    <row r="283" spans="1:40" x14ac:dyDescent="0.2">
      <c r="S283" s="19" t="s">
        <v>13</v>
      </c>
      <c r="T283" s="175"/>
      <c r="U283" s="11" t="s">
        <v>9</v>
      </c>
      <c r="V283" s="11" t="s">
        <v>55</v>
      </c>
    </row>
    <row r="284" spans="1:40" x14ac:dyDescent="0.2">
      <c r="S284" s="19"/>
      <c r="T284" s="175"/>
      <c r="U284" s="11" t="s">
        <v>9</v>
      </c>
      <c r="V284" s="11"/>
    </row>
    <row r="285" spans="1:40" x14ac:dyDescent="0.2">
      <c r="S285" s="19" t="s">
        <v>14</v>
      </c>
      <c r="T285" s="175"/>
      <c r="U285" s="11"/>
      <c r="V285" s="11"/>
    </row>
    <row r="286" spans="1:40" x14ac:dyDescent="0.2">
      <c r="S286" s="18"/>
      <c r="T286" s="170"/>
      <c r="U286" s="12"/>
      <c r="V286" s="8"/>
    </row>
    <row r="287" spans="1:40" x14ac:dyDescent="0.2">
      <c r="L287" s="37"/>
      <c r="S287" s="14" t="s">
        <v>15</v>
      </c>
      <c r="T287" s="164"/>
      <c r="U287" s="8"/>
      <c r="V287" s="8"/>
    </row>
    <row r="288" spans="1:40" s="22" customFormat="1" x14ac:dyDescent="0.2">
      <c r="A288" s="31"/>
      <c r="B288"/>
      <c r="C288"/>
      <c r="D288"/>
      <c r="E288" s="47"/>
      <c r="F288" s="47"/>
      <c r="G288"/>
      <c r="H288"/>
      <c r="I288"/>
      <c r="J288" s="60"/>
      <c r="K288" s="47"/>
      <c r="L288" s="47"/>
      <c r="M288"/>
      <c r="N288" s="47"/>
      <c r="O288" s="47"/>
      <c r="P288"/>
      <c r="Q288"/>
      <c r="R288"/>
      <c r="S288" s="14"/>
      <c r="T288" s="164"/>
      <c r="U288" s="8"/>
      <c r="V288" s="8"/>
      <c r="X288" s="173"/>
      <c r="Y288" s="126"/>
      <c r="AB288" s="173"/>
      <c r="AD288" s="78"/>
      <c r="AF288" s="173"/>
      <c r="AJ288" s="173"/>
      <c r="AM288" s="78"/>
      <c r="AN288" s="78"/>
    </row>
    <row r="289" spans="19:22" x14ac:dyDescent="0.2">
      <c r="S289" s="14" t="s">
        <v>16</v>
      </c>
      <c r="T289" s="164"/>
      <c r="U289" s="8"/>
      <c r="V289" s="8"/>
    </row>
    <row r="290" spans="19:22" x14ac:dyDescent="0.2">
      <c r="S290" s="14"/>
      <c r="T290" s="164"/>
      <c r="U290" s="8"/>
      <c r="V290" s="8"/>
    </row>
    <row r="291" spans="19:22" x14ac:dyDescent="0.2">
      <c r="S291" s="14" t="s">
        <v>17</v>
      </c>
      <c r="T291" s="164"/>
      <c r="U291" s="8"/>
      <c r="V291" s="8"/>
    </row>
    <row r="292" spans="19:22" x14ac:dyDescent="0.2">
      <c r="S292" s="14"/>
      <c r="T292" s="164"/>
      <c r="U292" s="8"/>
      <c r="V292" s="8"/>
    </row>
    <row r="293" spans="19:22" x14ac:dyDescent="0.2">
      <c r="S293" s="14" t="s">
        <v>18</v>
      </c>
      <c r="T293" s="164"/>
      <c r="U293" s="8"/>
      <c r="V293" s="8"/>
    </row>
    <row r="294" spans="19:22" x14ac:dyDescent="0.2">
      <c r="S294" s="14"/>
      <c r="T294" s="164"/>
      <c r="U294" s="8"/>
      <c r="V294" s="8"/>
    </row>
    <row r="295" spans="19:22" x14ac:dyDescent="0.2">
      <c r="S295" s="14" t="s">
        <v>19</v>
      </c>
      <c r="T295" s="164"/>
      <c r="U295" s="9"/>
      <c r="V295" s="8"/>
    </row>
    <row r="296" spans="19:22" x14ac:dyDescent="0.2">
      <c r="S296" s="14"/>
      <c r="T296" s="164"/>
      <c r="U296" s="8"/>
      <c r="V296" s="8"/>
    </row>
    <row r="297" spans="19:22" x14ac:dyDescent="0.2">
      <c r="S297" s="14" t="s">
        <v>20</v>
      </c>
      <c r="T297" s="164"/>
      <c r="U297" s="8"/>
      <c r="V297" s="9"/>
    </row>
    <row r="298" spans="19:22" x14ac:dyDescent="0.2">
      <c r="S298" s="14"/>
      <c r="T298" s="164"/>
      <c r="U298" s="8"/>
      <c r="V298" s="8"/>
    </row>
    <row r="299" spans="19:22" x14ac:dyDescent="0.2">
      <c r="S299" s="14" t="s">
        <v>21</v>
      </c>
      <c r="T299" s="164"/>
      <c r="U299" s="11"/>
      <c r="V299" s="8"/>
    </row>
    <row r="300" spans="19:22" x14ac:dyDescent="0.2">
      <c r="S300" s="14"/>
      <c r="T300" s="164"/>
      <c r="U300" s="8"/>
      <c r="V300" s="8"/>
    </row>
    <row r="301" spans="19:22" x14ac:dyDescent="0.2">
      <c r="S301" s="14" t="s">
        <v>22</v>
      </c>
      <c r="T301" s="164"/>
      <c r="U301" s="8"/>
      <c r="V301" s="8"/>
    </row>
    <row r="302" spans="19:22" x14ac:dyDescent="0.2">
      <c r="S302" s="14"/>
      <c r="T302" s="164"/>
      <c r="U302" s="9"/>
      <c r="V302" s="9"/>
    </row>
    <row r="303" spans="19:22" x14ac:dyDescent="0.2">
      <c r="S303" s="17"/>
      <c r="T303" s="165"/>
      <c r="U303" s="8"/>
      <c r="V303" s="9"/>
    </row>
    <row r="304" spans="19:22" x14ac:dyDescent="0.2">
      <c r="S304" s="13"/>
      <c r="T304" s="164"/>
      <c r="U304" s="8"/>
      <c r="V304" s="8"/>
    </row>
    <row r="309" spans="19:20" x14ac:dyDescent="0.2">
      <c r="S309" s="22"/>
      <c r="T309" s="173"/>
    </row>
    <row r="310" spans="19:20" x14ac:dyDescent="0.2">
      <c r="S310" s="22"/>
      <c r="T310" s="173"/>
    </row>
    <row r="311" spans="19:20" x14ac:dyDescent="0.2">
      <c r="S311" s="22"/>
      <c r="T311" s="173"/>
    </row>
    <row r="312" spans="19:20" x14ac:dyDescent="0.2">
      <c r="S312" s="22"/>
      <c r="T312" s="173"/>
    </row>
    <row r="313" spans="19:20" x14ac:dyDescent="0.2">
      <c r="S313" s="22"/>
      <c r="T313" s="173"/>
    </row>
    <row r="314" spans="19:20" x14ac:dyDescent="0.2">
      <c r="S314" s="22"/>
      <c r="T314" s="173"/>
    </row>
    <row r="325" spans="1:40" s="22" customFormat="1" x14ac:dyDescent="0.2">
      <c r="A325" s="31"/>
      <c r="B325"/>
      <c r="C325"/>
      <c r="D325"/>
      <c r="E325" s="47"/>
      <c r="F325" s="47"/>
      <c r="G325"/>
      <c r="H325"/>
      <c r="I325"/>
      <c r="J325" s="60"/>
      <c r="K325" s="47"/>
      <c r="L325" s="47"/>
      <c r="M325"/>
      <c r="N325" s="47"/>
      <c r="O325" s="47"/>
      <c r="P325"/>
      <c r="Q325"/>
      <c r="R325"/>
      <c r="T325" s="173"/>
      <c r="X325" s="173"/>
      <c r="Y325" s="126"/>
      <c r="AB325" s="173"/>
      <c r="AD325" s="78"/>
      <c r="AF325" s="173"/>
      <c r="AJ325" s="173"/>
      <c r="AM325" s="78"/>
      <c r="AN325" s="78"/>
    </row>
    <row r="346" spans="20:20" x14ac:dyDescent="0.2">
      <c r="T346" s="166" t="s">
        <v>25</v>
      </c>
    </row>
    <row r="366" spans="1:40" x14ac:dyDescent="0.2">
      <c r="S366" s="9"/>
      <c r="T366" s="165"/>
      <c r="U366" s="9"/>
      <c r="V366" s="9"/>
      <c r="W366" s="9"/>
      <c r="X366" s="165"/>
      <c r="Y366" s="119"/>
      <c r="Z366" s="9"/>
      <c r="AA366" s="9"/>
      <c r="AB366" s="165"/>
      <c r="AC366" s="9"/>
      <c r="AE366" s="9"/>
      <c r="AF366" s="165"/>
      <c r="AI366" s="9"/>
      <c r="AJ366" s="165"/>
      <c r="AM366" s="71"/>
      <c r="AN366" s="71"/>
    </row>
    <row r="367" spans="1:40" s="7" customFormat="1" x14ac:dyDescent="0.2">
      <c r="A367" s="31"/>
      <c r="B367"/>
      <c r="C367"/>
      <c r="D367"/>
      <c r="E367" s="47"/>
      <c r="F367" s="47"/>
      <c r="G367"/>
      <c r="H367"/>
      <c r="I367"/>
      <c r="J367" s="60"/>
      <c r="K367" s="47"/>
      <c r="L367" s="47"/>
      <c r="M367"/>
      <c r="N367" s="47"/>
      <c r="O367" s="47"/>
      <c r="P367"/>
      <c r="Q367"/>
      <c r="R367"/>
      <c r="S367" s="9"/>
      <c r="T367" s="165"/>
      <c r="U367" s="9"/>
      <c r="V367" s="9"/>
      <c r="W367" s="9"/>
      <c r="X367" s="165"/>
      <c r="Y367" s="119"/>
      <c r="Z367" s="9"/>
      <c r="AA367" s="9"/>
      <c r="AB367" s="165"/>
      <c r="AC367" s="9"/>
      <c r="AD367" s="74"/>
      <c r="AE367" s="9"/>
      <c r="AF367" s="165"/>
      <c r="AI367" s="9"/>
      <c r="AJ367" s="165"/>
      <c r="AM367" s="71"/>
      <c r="AN367" s="71"/>
    </row>
    <row r="378" spans="1:40" s="7" customFormat="1" x14ac:dyDescent="0.2">
      <c r="A378" s="31"/>
      <c r="B378"/>
      <c r="C378"/>
      <c r="D378"/>
      <c r="E378" s="47"/>
      <c r="F378" s="47"/>
      <c r="G378"/>
      <c r="H378"/>
      <c r="I378"/>
      <c r="J378" s="60"/>
      <c r="K378" s="47"/>
      <c r="L378" s="47"/>
      <c r="M378"/>
      <c r="N378" s="47"/>
      <c r="O378" s="47"/>
      <c r="P378"/>
      <c r="Q378"/>
      <c r="R378"/>
      <c r="S378" s="9"/>
      <c r="T378" s="165"/>
      <c r="U378" s="9"/>
      <c r="V378" s="9"/>
      <c r="W378" s="9"/>
      <c r="X378" s="165"/>
      <c r="Y378" s="119"/>
      <c r="Z378" s="9"/>
      <c r="AA378" s="9"/>
      <c r="AB378" s="165"/>
      <c r="AC378" s="9"/>
      <c r="AD378" s="74"/>
      <c r="AE378" s="9"/>
      <c r="AF378" s="165"/>
      <c r="AI378" s="9"/>
      <c r="AJ378" s="165"/>
      <c r="AM378" s="71"/>
      <c r="AN378" s="71"/>
    </row>
    <row r="385" spans="1:40" x14ac:dyDescent="0.2">
      <c r="S385" s="9"/>
      <c r="T385" s="165"/>
      <c r="U385" s="9"/>
      <c r="V385" s="9"/>
      <c r="W385" s="9"/>
      <c r="X385" s="165"/>
      <c r="Y385" s="119"/>
      <c r="Z385" s="9"/>
      <c r="AA385" s="9"/>
      <c r="AB385" s="165"/>
      <c r="AC385" s="9"/>
      <c r="AE385" s="9"/>
      <c r="AF385" s="165"/>
      <c r="AI385" s="9"/>
      <c r="AJ385" s="165"/>
      <c r="AM385" s="71"/>
      <c r="AN385" s="71"/>
    </row>
    <row r="386" spans="1:40" s="7" customFormat="1" x14ac:dyDescent="0.2">
      <c r="A386" s="31"/>
      <c r="B386"/>
      <c r="C386"/>
      <c r="D386"/>
      <c r="E386" s="47"/>
      <c r="F386" s="47"/>
      <c r="G386"/>
      <c r="H386"/>
      <c r="I386"/>
      <c r="J386" s="60"/>
      <c r="K386" s="47"/>
      <c r="L386" s="47"/>
      <c r="M386"/>
      <c r="N386" s="47"/>
      <c r="O386" s="47"/>
      <c r="P386"/>
      <c r="Q386"/>
      <c r="R386"/>
      <c r="S386" s="9"/>
      <c r="T386" s="165"/>
      <c r="U386" s="9"/>
      <c r="V386" s="9"/>
      <c r="W386" s="9"/>
      <c r="X386" s="165"/>
      <c r="Y386" s="119"/>
      <c r="Z386" s="9"/>
      <c r="AA386" s="9"/>
      <c r="AB386" s="165"/>
      <c r="AC386" s="9"/>
      <c r="AD386" s="74"/>
      <c r="AE386" s="9"/>
      <c r="AF386" s="165"/>
      <c r="AI386" s="9"/>
      <c r="AJ386" s="165"/>
      <c r="AM386" s="71"/>
      <c r="AN386" s="71"/>
    </row>
  </sheetData>
  <autoFilter ref="J1:J386" xr:uid="{00000000-0009-0000-0000-000000000000}"/>
  <phoneticPr fontId="2" type="noConversion"/>
  <hyperlinks>
    <hyperlink ref="D8" r:id="rId1" display="javascript:window.top.ZmObjectManager.__doClickObject(document.getElementById(%22OBJ_PREFIX_DWT2554_com_zimbra_email%22));" xr:uid="{00000000-0004-0000-0000-000000000000}"/>
    <hyperlink ref="D17" r:id="rId2" display="javascript:window.top.ZmObjectManager.__doClickObject(document.getElementById(%22OBJ_PREFIX_DWT2946_com_zimbra_email%22));" xr:uid="{00000000-0004-0000-0000-000001000000}"/>
    <hyperlink ref="D11" r:id="rId3" display="javascript:window.top.ZmObjectManager.__doClickObject(document.getElementById(%22OBJ_PREFIX_DWT2989_com_zimbra_email%22));" xr:uid="{00000000-0004-0000-0000-000002000000}"/>
    <hyperlink ref="D20" r:id="rId4" display="javascript:window.top.ZmObjectManager.__doClickObject(document.getElementById(%22OBJ_PREFIX_DWT4406_com_zimbra_email%22));" xr:uid="{00000000-0004-0000-0000-000003000000}"/>
    <hyperlink ref="D25" r:id="rId5" display="ronmccullough@comcast.net" xr:uid="{00000000-0004-0000-0000-000004000000}"/>
    <hyperlink ref="D28" r:id="rId6" xr:uid="{00000000-0004-0000-0000-000005000000}"/>
    <hyperlink ref="D23" r:id="rId7" display="javascript:window.top.ZmObjectManager.__doClickObject(document.getElementById(%22OBJ_PREFIX_DWT2540_com_zimbra_email%22));" xr:uid="{00000000-0004-0000-0000-000006000000}"/>
  </hyperlinks>
  <printOptions gridLines="1"/>
  <pageMargins left="0.75" right="0.75" top="1" bottom="1" header="0.5" footer="0.5"/>
  <pageSetup scale="50" fitToWidth="0" orientation="landscape" r:id="rId8"/>
  <headerFooter alignWithMargins="0">
    <oddHeader>&amp;CQuartet___________________
2/12    2/13    2/14
Sun     Mon    Tues</oddHeader>
  </headerFooter>
  <drawing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6"/>
  <sheetViews>
    <sheetView topLeftCell="A4" workbookViewId="0">
      <selection activeCell="C26" sqref="C26"/>
    </sheetView>
  </sheetViews>
  <sheetFormatPr defaultRowHeight="12.75" x14ac:dyDescent="0.2"/>
  <cols>
    <col min="3" max="3" width="9.7109375" bestFit="1" customWidth="1"/>
  </cols>
  <sheetData>
    <row r="1" spans="1:4" x14ac:dyDescent="0.2">
      <c r="A1" s="10" t="s">
        <v>29</v>
      </c>
    </row>
    <row r="2" spans="1:4" x14ac:dyDescent="0.2">
      <c r="A2" s="207" t="s">
        <v>130</v>
      </c>
      <c r="B2" s="10" t="s">
        <v>30</v>
      </c>
      <c r="C2" s="10" t="s">
        <v>31</v>
      </c>
      <c r="D2" s="10" t="s">
        <v>56</v>
      </c>
    </row>
    <row r="3" spans="1:4" x14ac:dyDescent="0.2">
      <c r="A3" s="207" t="s">
        <v>129</v>
      </c>
    </row>
    <row r="4" spans="1:4" x14ac:dyDescent="0.2">
      <c r="A4" t="s">
        <v>59</v>
      </c>
    </row>
    <row r="6" spans="1:4" x14ac:dyDescent="0.2">
      <c r="A6" t="s">
        <v>60</v>
      </c>
      <c r="B6" t="s">
        <v>61</v>
      </c>
      <c r="C6" t="s">
        <v>62</v>
      </c>
    </row>
    <row r="7" spans="1:4" x14ac:dyDescent="0.2">
      <c r="A7">
        <v>42</v>
      </c>
      <c r="B7" s="154">
        <v>3.32</v>
      </c>
      <c r="C7">
        <f>(A7*B7)</f>
        <v>139.44</v>
      </c>
    </row>
    <row r="10" spans="1:4" x14ac:dyDescent="0.2">
      <c r="A10" s="10" t="s">
        <v>63</v>
      </c>
    </row>
    <row r="18" spans="1:3" x14ac:dyDescent="0.2">
      <c r="A18" t="s">
        <v>379</v>
      </c>
      <c r="C18" s="154">
        <f>(Sheet1!N107)</f>
        <v>1597.0400000000002</v>
      </c>
    </row>
    <row r="20" spans="1:3" x14ac:dyDescent="0.2">
      <c r="A20" s="10" t="s">
        <v>64</v>
      </c>
      <c r="C20" s="154">
        <f>SUM(C21:C25)</f>
        <v>163.12</v>
      </c>
    </row>
    <row r="21" spans="1:3" x14ac:dyDescent="0.2">
      <c r="A21" s="10" t="s">
        <v>65</v>
      </c>
      <c r="C21" s="154">
        <v>1</v>
      </c>
    </row>
    <row r="22" spans="1:3" x14ac:dyDescent="0.2">
      <c r="A22" s="10" t="s">
        <v>66</v>
      </c>
      <c r="C22" s="154">
        <v>56.4</v>
      </c>
    </row>
    <row r="23" spans="1:3" x14ac:dyDescent="0.2">
      <c r="A23" s="10" t="s">
        <v>67</v>
      </c>
      <c r="C23" s="154">
        <v>46.22</v>
      </c>
    </row>
    <row r="24" spans="1:3" x14ac:dyDescent="0.2">
      <c r="A24" s="10" t="s">
        <v>68</v>
      </c>
      <c r="C24" s="154">
        <v>1</v>
      </c>
    </row>
    <row r="25" spans="1:3" x14ac:dyDescent="0.2">
      <c r="A25" s="10" t="s">
        <v>69</v>
      </c>
      <c r="C25" s="154">
        <v>58.5</v>
      </c>
    </row>
    <row r="26" spans="1:3" x14ac:dyDescent="0.2">
      <c r="A26" s="207" t="s">
        <v>380</v>
      </c>
      <c r="C26" s="270">
        <f>(29.98/60*25)</f>
        <v>12.491666666666665</v>
      </c>
    </row>
    <row r="30" spans="1:3" x14ac:dyDescent="0.2">
      <c r="A30" s="10" t="s">
        <v>70</v>
      </c>
    </row>
    <row r="31" spans="1:3" x14ac:dyDescent="0.2">
      <c r="A31" s="10" t="s">
        <v>71</v>
      </c>
      <c r="B31" s="156" t="s">
        <v>72</v>
      </c>
    </row>
    <row r="32" spans="1:3" x14ac:dyDescent="0.2">
      <c r="A32">
        <v>0</v>
      </c>
      <c r="B32" s="154">
        <v>0.27</v>
      </c>
      <c r="C32" s="154">
        <f>(A32*B32)</f>
        <v>0</v>
      </c>
    </row>
    <row r="33" spans="1:3" x14ac:dyDescent="0.2">
      <c r="A33" s="10" t="s">
        <v>73</v>
      </c>
    </row>
    <row r="34" spans="1:3" x14ac:dyDescent="0.2">
      <c r="A34" s="10" t="s">
        <v>74</v>
      </c>
    </row>
    <row r="36" spans="1:3" x14ac:dyDescent="0.2">
      <c r="A36" s="207" t="s">
        <v>381</v>
      </c>
      <c r="C36" s="154">
        <f>(C18-SUM(C20:C34))</f>
        <v>1258.3083333333334</v>
      </c>
    </row>
  </sheetData>
  <phoneticPr fontId="2" type="noConversion"/>
  <pageMargins left="0.75" right="0.75" top="1" bottom="1" header="0.5" footer="0.5"/>
  <pageSetup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Company>The Schwartzbys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JJAKD</dc:creator>
  <cp:lastModifiedBy>Richard</cp:lastModifiedBy>
  <cp:lastPrinted>2016-02-14T23:24:44Z</cp:lastPrinted>
  <dcterms:created xsi:type="dcterms:W3CDTF">2011-12-22T15:01:43Z</dcterms:created>
  <dcterms:modified xsi:type="dcterms:W3CDTF">2019-04-22T02:23:47Z</dcterms:modified>
</cp:coreProperties>
</file>